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0005" windowHeight="604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БЮДЖЕТА'!$A$7:$Y$7</definedName>
    <definedName name="_xlnm.Print_Titles" localSheetId="0">'БЕЗ УЧЕТА СЧЕТОВ БЮДЖЕТА'!$7:$7</definedName>
    <definedName name="_xlnm.Print_Area" localSheetId="0">'БЕЗ УЧЕТА СЧЕТОВ БЮДЖЕТА'!$A$1:$Y$197</definedName>
  </definedNames>
  <calcPr fullCalcOnLoad="1"/>
</workbook>
</file>

<file path=xl/sharedStrings.xml><?xml version="1.0" encoding="utf-8"?>
<sst xmlns="http://schemas.openxmlformats.org/spreadsheetml/2006/main" count="430" uniqueCount="298">
  <si>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</si>
  <si>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</si>
  <si>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</si>
  <si>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</si>
  <si>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</si>
  <si>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</si>
  <si>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</si>
  <si>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</si>
  <si>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</si>
  <si>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</si>
  <si>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</si>
  <si>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</si>
  <si>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</si>
  <si>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</si>
  <si>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</si>
  <si>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</si>
  <si>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</si>
  <si>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</si>
  <si>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</si>
  <si>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</si>
  <si>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</si>
  <si>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</si>
  <si>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</si>
  <si>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</si>
  <si>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</si>
  <si>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</si>
  <si>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</si>
  <si>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</si>
  <si>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</si>
  <si>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</si>
  <si>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</si>
  <si>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</si>
  <si>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</si>
  <si>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</si>
  <si>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</si>
  <si>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</si>
  <si>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</si>
  <si>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</si>
  <si>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</si>
  <si>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</si>
  <si>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</si>
  <si>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</si>
  <si>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</si>
  <si>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</si>
  <si>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</si>
  <si>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</si>
  <si>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</si>
  <si>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</si>
  <si>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</si>
  <si>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</si>
  <si>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</si>
  <si>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</si>
  <si>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</si>
  <si>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</si>
  <si>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</si>
  <si>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</si>
  <si>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</si>
  <si>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</si>
  <si>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</si>
  <si>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</si>
  <si>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</si>
  <si>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</si>
  <si>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</si>
  <si>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</si>
  <si>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</si>
  <si>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</si>
  <si>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</si>
  <si>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</si>
  <si>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</si>
  <si>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</si>
  <si>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</si>
  <si>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</si>
  <si>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</si>
  <si>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</si>
  <si>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</si>
  <si>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</si>
  <si>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</si>
  <si>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</si>
  <si>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</si>
  <si>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</si>
  <si>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</si>
  <si>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</si>
  <si>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</si>
  <si>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</si>
  <si>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</si>
  <si>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</si>
  <si>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</si>
  <si>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</si>
  <si>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</si>
  <si>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</si>
  <si>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</si>
  <si>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</si>
  <si>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</si>
  <si>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</si>
  <si>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</si>
  <si>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</si>
  <si>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</si>
  <si>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</si>
  <si>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</si>
  <si>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</si>
  <si>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</si>
  <si>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</si>
  <si>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</si>
  <si>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</si>
  <si>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</si>
  <si>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</si>
  <si>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</si>
  <si>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</si>
  <si>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</si>
  <si>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</si>
  <si>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</si>
  <si>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</si>
  <si>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</si>
  <si>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</si>
  <si>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</si>
  <si>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</si>
  <si>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</si>
  <si>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</si>
  <si>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</si>
  <si>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</si>
  <si>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</si>
  <si>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</si>
  <si>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</si>
  <si>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</si>
  <si>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</si>
  <si>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</si>
  <si>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</si>
  <si>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</si>
  <si>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</si>
  <si>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</si>
  <si>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</si>
  <si>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</si>
  <si>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</si>
  <si>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</si>
  <si>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</si>
  <si>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</si>
  <si>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</si>
  <si>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</si>
  <si>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</si>
  <si>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</si>
  <si>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</si>
  <si>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</si>
  <si>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</si>
  <si>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</si>
  <si>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</si>
  <si>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</si>
  <si>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</si>
  <si>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</si>
  <si>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</si>
  <si>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</si>
  <si>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</si>
  <si>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</si>
  <si>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</si>
  <si>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</si>
  <si>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</si>
  <si>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</si>
  <si>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</si>
  <si>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</si>
  <si>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</si>
  <si>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</si>
  <si>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</si>
  <si>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</si>
  <si>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</si>
  <si>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</si>
  <si>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</si>
  <si>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</si>
  <si>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</si>
  <si>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</si>
  <si>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</si>
  <si>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</si>
  <si>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</si>
  <si>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</si>
  <si>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</si>
  <si>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</si>
  <si>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</si>
  <si>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</si>
  <si>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</si>
  <si>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</si>
  <si>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</si>
  <si>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</si>
  <si>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</si>
  <si>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</si>
  <si>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</si>
  <si>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</si>
  <si>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</si>
  <si>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</si>
  <si>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Развитие МТБ бюджетных учреждений дополнительного образования</t>
  </si>
  <si>
    <t>0330011690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</si>
  <si>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</si>
  <si>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</si>
  <si>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</si>
  <si>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</si>
  <si>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 xml:space="preserve">Мероприятия учреждений по сохранению и развитию учреждений библиотечного обслуживания </t>
  </si>
  <si>
    <t>1620082690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</si>
  <si>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</si>
  <si>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</si>
  <si>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2300000000</t>
  </si>
  <si>
    <t>2300000600</t>
  </si>
  <si>
    <t>2300001610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</si>
  <si>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</si>
  <si>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</si>
  <si>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</si>
  <si>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</si>
  <si>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03600R0270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</si>
  <si>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</si>
  <si>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</si>
  <si>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</si>
  <si>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</si>
  <si>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</si>
  <si>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</si>
  <si>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</si>
  <si>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</si>
  <si>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>0800000630</t>
  </si>
  <si>
    <t>2400000000</t>
  </si>
  <si>
    <t>2400000600</t>
  </si>
  <si>
    <t xml:space="preserve">Мероприятия администрации Михайловского муниципального района </t>
  </si>
  <si>
    <t>2500000000</t>
  </si>
  <si>
    <t>2500000600</t>
  </si>
  <si>
    <t>2600000000</t>
  </si>
  <si>
    <t>2600000600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</si>
  <si>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</si>
  <si>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9990093110</t>
  </si>
  <si>
    <t>1900000000</t>
  </si>
  <si>
    <t>01000L4970</t>
  </si>
  <si>
    <t>Другие вопросы в области национальной экономики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</si>
  <si>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</si>
  <si>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</si>
  <si>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 xml:space="preserve">Субсидии на социальные выплаты молодым семьям для приобретения (строительства) жилья экономкласса </t>
  </si>
  <si>
    <t>МП"Обеспечение жилье молодых семей Михайловского муницпального района"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</si>
  <si>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</si>
  <si>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</si>
  <si>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</si>
  <si>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Мероприятия государственной программы Российской Федерации "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</si>
  <si>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</si>
  <si>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</si>
  <si>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</si>
  <si>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</si>
  <si>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</si>
  <si>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</si>
  <si>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</si>
  <si>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  "Развитие культуры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</si>
  <si>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</si>
  <si>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</si>
  <si>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</si>
  <si>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</si>
  <si>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</si>
  <si>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</si>
  <si>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</si>
  <si>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</si>
  <si>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</si>
  <si>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</si>
  <si>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</si>
  <si>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</si>
  <si>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9990093130</t>
  </si>
  <si>
    <t>0310092340</t>
  </si>
  <si>
    <t>Строительство, реконструкция и приобретение зданий муниципальных общеобразовательных организаций за счет средств краевого бюджета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</si>
  <si>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</si>
  <si>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</si>
  <si>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</si>
  <si>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</si>
  <si>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на развитие спортивной инфраструктуры, находящейся в муниципальной собственности</t>
  </si>
  <si>
    <t>1500092190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</si>
  <si>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</si>
  <si>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</si>
  <si>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</si>
  <si>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</si>
  <si>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</si>
  <si>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</si>
  <si>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</si>
  <si>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</si>
  <si>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</si>
  <si>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26000L0820</t>
  </si>
  <si>
    <t>МП "Молодежная политика Михайловского муниципального района"</t>
  </si>
  <si>
    <t>9990001690</t>
  </si>
  <si>
    <t>Обеспечение деятельности районных автономных муниципальных учреждений культуры</t>
  </si>
  <si>
    <t>1620002690</t>
  </si>
  <si>
    <t>03100P5200</t>
  </si>
  <si>
    <t>0310050970</t>
  </si>
  <si>
    <t>МП"Доступная среда для инвалидов Михайловского муницпального района"</t>
  </si>
  <si>
    <t xml:space="preserve">Строительство Дома культуры в с. Первомайском </t>
  </si>
  <si>
    <t>16100L5050</t>
  </si>
  <si>
    <t>0320093140</t>
  </si>
  <si>
    <t xml:space="preserve">Михайловского муниципального 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</si>
  <si>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</si>
  <si>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</si>
  <si>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</si>
  <si>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</si>
  <si>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15000S2190</t>
  </si>
  <si>
    <t>Расходы на развитие спортивной инфраструктуры, находящейся в муниципальной собственности за счет местного бюджета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</si>
  <si>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</si>
  <si>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</si>
  <si>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</si>
  <si>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99900M0820</t>
  </si>
  <si>
    <t>Исполнено</t>
  </si>
  <si>
    <t>% Исполнения</t>
  </si>
  <si>
    <t>районного бюджета за 1 квартал 2019 года по финансовому обеспечению муниципальных программ Михайловского муниципального района и непрограммным направлениям деятельности</t>
  </si>
  <si>
    <t>Приложение 4 к решению Думы</t>
  </si>
  <si>
    <t>района № 367 от 30.05.2019г.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</si>
</sst>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#,##0.0000"/>
    <numFmt numFmtId="172" formatCode="#,##0.00000"/>
    <numFmt numFmtId="173" formatCode="_-* #,##0.000_р_._-;\-* #,##0.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36" fillId="0" borderId="1">
      <alignment horizontal="right" vertical="top" shrinkToFit="1"/>
      <protection/>
    </xf>
    <xf numFmtId="4" fontId="37" fillId="20" borderId="1">
      <alignment horizontal="right" vertical="top" shrinkToFit="1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0" fontId="40" fillId="28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4" borderId="13" xfId="0" applyFont="1" applyFill="1" applyBorder="1" applyAlignment="1">
      <alignment horizontal="center" vertical="center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5" borderId="16" xfId="0" applyNumberFormat="1" applyFont="1" applyFill="1" applyBorder="1" applyAlignment="1">
      <alignment horizontal="center" vertical="center" shrinkToFit="1"/>
    </xf>
    <xf numFmtId="4" fontId="11" fillId="3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7" xfId="0" applyNumberFormat="1" applyFont="1" applyBorder="1" applyAlignment="1">
      <alignment horizontal="center" vertical="center" wrapText="1"/>
    </xf>
    <xf numFmtId="4" fontId="11" fillId="34" borderId="18" xfId="0" applyNumberFormat="1" applyFont="1" applyFill="1" applyBorder="1" applyAlignment="1">
      <alignment horizontal="center" vertical="center" wrapText="1"/>
    </xf>
    <xf numFmtId="168" fontId="2" fillId="35" borderId="19" xfId="0" applyNumberFormat="1" applyFont="1" applyFill="1" applyBorder="1" applyAlignment="1">
      <alignment horizontal="center" vertical="center" wrapText="1"/>
    </xf>
    <xf numFmtId="168" fontId="2" fillId="35" borderId="16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wrapText="1"/>
    </xf>
    <xf numFmtId="2" fontId="6" fillId="38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169" fontId="2" fillId="37" borderId="11" xfId="0" applyNumberFormat="1" applyFont="1" applyFill="1" applyBorder="1" applyAlignment="1">
      <alignment horizontal="center" vertical="center" shrinkToFit="1"/>
    </xf>
    <xf numFmtId="169" fontId="2" fillId="36" borderId="11" xfId="0" applyNumberFormat="1" applyFont="1" applyFill="1" applyBorder="1" applyAlignment="1">
      <alignment horizontal="center" vertical="center" shrinkToFit="1"/>
    </xf>
    <xf numFmtId="169" fontId="6" fillId="38" borderId="11" xfId="0" applyNumberFormat="1" applyFont="1" applyFill="1" applyBorder="1" applyAlignment="1">
      <alignment horizontal="center" vertical="center" shrinkToFit="1"/>
    </xf>
    <xf numFmtId="169" fontId="6" fillId="39" borderId="11" xfId="0" applyNumberFormat="1" applyFont="1" applyFill="1" applyBorder="1" applyAlignment="1">
      <alignment horizontal="center" vertical="center" shrinkToFit="1"/>
    </xf>
    <xf numFmtId="169" fontId="2" fillId="35" borderId="11" xfId="0" applyNumberFormat="1" applyFont="1" applyFill="1" applyBorder="1" applyAlignment="1">
      <alignment horizontal="center" vertical="center" shrinkToFit="1"/>
    </xf>
    <xf numFmtId="169" fontId="11" fillId="37" borderId="11" xfId="0" applyNumberFormat="1" applyFont="1" applyFill="1" applyBorder="1" applyAlignment="1">
      <alignment horizontal="center" vertical="center" wrapText="1"/>
    </xf>
    <xf numFmtId="169" fontId="11" fillId="36" borderId="11" xfId="0" applyNumberFormat="1" applyFont="1" applyFill="1" applyBorder="1" applyAlignment="1">
      <alignment horizontal="center" vertical="center" wrapText="1"/>
    </xf>
    <xf numFmtId="169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69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center" wrapTex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69" fontId="11" fillId="39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wrapText="1"/>
    </xf>
    <xf numFmtId="49" fontId="6" fillId="38" borderId="11" xfId="0" applyNumberFormat="1" applyFont="1" applyFill="1" applyBorder="1" applyAlignment="1">
      <alignment horizontal="center" vertical="center" shrinkToFit="1"/>
    </xf>
    <xf numFmtId="49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49" fontId="11" fillId="37" borderId="11" xfId="0" applyNumberFormat="1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172" fontId="1" fillId="0" borderId="0" xfId="0" applyNumberFormat="1" applyFont="1" applyAlignment="1">
      <alignment/>
    </xf>
    <xf numFmtId="0" fontId="3" fillId="34" borderId="15" xfId="0" applyFont="1" applyFill="1" applyBorder="1" applyAlignment="1">
      <alignment wrapText="1"/>
    </xf>
    <xf numFmtId="169" fontId="4" fillId="34" borderId="11" xfId="0" applyNumberFormat="1" applyFont="1" applyFill="1" applyBorder="1" applyAlignment="1">
      <alignment horizontal="center" vertical="center" wrapText="1"/>
    </xf>
    <xf numFmtId="43" fontId="4" fillId="41" borderId="11" xfId="62" applyFont="1" applyFill="1" applyBorder="1" applyAlignment="1">
      <alignment horizontal="center" vertical="center" wrapText="1"/>
    </xf>
    <xf numFmtId="2" fontId="4" fillId="41" borderId="11" xfId="0" applyNumberFormat="1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vertical="top" wrapText="1" shrinkToFit="1"/>
    </xf>
    <xf numFmtId="0" fontId="2" fillId="40" borderId="11" xfId="0" applyFont="1" applyFill="1" applyBorder="1" applyAlignment="1">
      <alignment vertical="top" wrapText="1"/>
    </xf>
    <xf numFmtId="169" fontId="5" fillId="37" borderId="0" xfId="0" applyNumberFormat="1" applyFont="1" applyFill="1" applyBorder="1" applyAlignment="1">
      <alignment horizontal="center" vertical="center" shrinkToFit="1"/>
    </xf>
    <xf numFmtId="169" fontId="2" fillId="35" borderId="16" xfId="0" applyNumberFormat="1" applyFont="1" applyFill="1" applyBorder="1" applyAlignment="1">
      <alignment horizontal="center" vertical="center" shrinkToFit="1"/>
    </xf>
    <xf numFmtId="169" fontId="2" fillId="35" borderId="13" xfId="0" applyNumberFormat="1" applyFont="1" applyFill="1" applyBorder="1" applyAlignment="1">
      <alignment horizontal="center" vertical="center" shrinkToFit="1"/>
    </xf>
    <xf numFmtId="169" fontId="2" fillId="35" borderId="16" xfId="0" applyNumberFormat="1" applyFont="1" applyFill="1" applyBorder="1" applyAlignment="1">
      <alignment horizontal="center" vertical="center" wrapText="1"/>
    </xf>
    <xf numFmtId="169" fontId="11" fillId="34" borderId="18" xfId="0" applyNumberFormat="1" applyFont="1" applyFill="1" applyBorder="1" applyAlignment="1">
      <alignment horizontal="center" vertical="center" wrapText="1"/>
    </xf>
    <xf numFmtId="169" fontId="6" fillId="38" borderId="11" xfId="0" applyNumberFormat="1" applyFont="1" applyFill="1" applyBorder="1" applyAlignment="1">
      <alignment horizontal="center" vertical="center" wrapText="1"/>
    </xf>
    <xf numFmtId="169" fontId="4" fillId="34" borderId="15" xfId="0" applyNumberFormat="1" applyFont="1" applyFill="1" applyBorder="1" applyAlignment="1">
      <alignment horizontal="center" vertical="center" wrapText="1"/>
    </xf>
    <xf numFmtId="169" fontId="4" fillId="34" borderId="20" xfId="0" applyNumberFormat="1" applyFont="1" applyFill="1" applyBorder="1" applyAlignment="1">
      <alignment horizontal="center" vertical="center" wrapText="1"/>
    </xf>
    <xf numFmtId="169" fontId="3" fillId="0" borderId="21" xfId="0" applyNumberFormat="1" applyFont="1" applyBorder="1" applyAlignment="1">
      <alignment horizontal="center" vertical="center" wrapText="1"/>
    </xf>
    <xf numFmtId="169" fontId="3" fillId="0" borderId="22" xfId="0" applyNumberFormat="1" applyFont="1" applyBorder="1" applyAlignment="1">
      <alignment horizontal="center" vertical="center" wrapText="1"/>
    </xf>
    <xf numFmtId="169" fontId="2" fillId="36" borderId="11" xfId="0" applyNumberFormat="1" applyFont="1" applyFill="1" applyBorder="1" applyAlignment="1">
      <alignment horizontal="center" vertical="center" wrapText="1"/>
    </xf>
    <xf numFmtId="169" fontId="2" fillId="39" borderId="11" xfId="0" applyNumberFormat="1" applyFont="1" applyFill="1" applyBorder="1" applyAlignment="1">
      <alignment horizontal="center" vertical="center" wrapText="1"/>
    </xf>
    <xf numFmtId="169" fontId="2" fillId="37" borderId="11" xfId="0" applyNumberFormat="1" applyFont="1" applyFill="1" applyBorder="1" applyAlignment="1">
      <alignment horizontal="center" vertical="center" wrapText="1"/>
    </xf>
    <xf numFmtId="169" fontId="4" fillId="40" borderId="15" xfId="0" applyNumberFormat="1" applyFont="1" applyFill="1" applyBorder="1" applyAlignment="1">
      <alignment horizontal="center" vertical="center" wrapText="1"/>
    </xf>
    <xf numFmtId="169" fontId="4" fillId="40" borderId="20" xfId="0" applyNumberFormat="1" applyFont="1" applyFill="1" applyBorder="1" applyAlignment="1">
      <alignment horizontal="center" vertical="center" wrapText="1"/>
    </xf>
    <xf numFmtId="169" fontId="3" fillId="40" borderId="21" xfId="0" applyNumberFormat="1" applyFont="1" applyFill="1" applyBorder="1" applyAlignment="1">
      <alignment horizontal="center" vertical="center" wrapText="1"/>
    </xf>
    <xf numFmtId="169" fontId="3" fillId="40" borderId="22" xfId="0" applyNumberFormat="1" applyFont="1" applyFill="1" applyBorder="1" applyAlignment="1">
      <alignment horizontal="center" vertical="center" wrapText="1"/>
    </xf>
    <xf numFmtId="169" fontId="11" fillId="34" borderId="23" xfId="0" applyNumberFormat="1" applyFont="1" applyFill="1" applyBorder="1" applyAlignment="1">
      <alignment horizontal="center" vertical="center" wrapText="1"/>
    </xf>
    <xf numFmtId="169" fontId="11" fillId="34" borderId="24" xfId="0" applyNumberFormat="1" applyFont="1" applyFill="1" applyBorder="1" applyAlignment="1">
      <alignment horizontal="center" vertical="center" wrapText="1"/>
    </xf>
    <xf numFmtId="169" fontId="11" fillId="34" borderId="25" xfId="0" applyNumberFormat="1" applyFont="1" applyFill="1" applyBorder="1" applyAlignment="1">
      <alignment horizontal="center" vertical="center" wrapText="1"/>
    </xf>
    <xf numFmtId="169" fontId="8" fillId="36" borderId="26" xfId="0" applyNumberFormat="1" applyFont="1" applyFill="1" applyBorder="1" applyAlignment="1">
      <alignment horizontal="center" vertical="center" shrinkToFit="1"/>
    </xf>
    <xf numFmtId="169" fontId="8" fillId="36" borderId="27" xfId="0" applyNumberFormat="1" applyFont="1" applyFill="1" applyBorder="1" applyAlignment="1">
      <alignment horizontal="center" vertical="center" shrinkToFit="1"/>
    </xf>
    <xf numFmtId="169" fontId="8" fillId="36" borderId="13" xfId="0" applyNumberFormat="1" applyFont="1" applyFill="1" applyBorder="1" applyAlignment="1">
      <alignment horizontal="center" vertical="center" shrinkToFit="1"/>
    </xf>
    <xf numFmtId="169" fontId="2" fillId="36" borderId="26" xfId="0" applyNumberFormat="1" applyFont="1" applyFill="1" applyBorder="1" applyAlignment="1">
      <alignment horizontal="center" vertical="center" shrinkToFit="1"/>
    </xf>
    <xf numFmtId="169" fontId="2" fillId="36" borderId="27" xfId="0" applyNumberFormat="1" applyFont="1" applyFill="1" applyBorder="1" applyAlignment="1">
      <alignment horizontal="center" vertical="center" shrinkToFit="1"/>
    </xf>
    <xf numFmtId="169" fontId="2" fillId="36" borderId="13" xfId="0" applyNumberFormat="1" applyFont="1" applyFill="1" applyBorder="1" applyAlignment="1">
      <alignment horizontal="center" vertical="center" wrapText="1" shrinkToFit="1"/>
    </xf>
    <xf numFmtId="169" fontId="2" fillId="35" borderId="12" xfId="0" applyNumberFormat="1" applyFont="1" applyFill="1" applyBorder="1" applyAlignment="1">
      <alignment horizontal="center" vertical="center" shrinkToFit="1"/>
    </xf>
    <xf numFmtId="169" fontId="2" fillId="35" borderId="19" xfId="0" applyNumberFormat="1" applyFont="1" applyFill="1" applyBorder="1" applyAlignment="1">
      <alignment horizontal="center" vertical="center" wrapText="1"/>
    </xf>
    <xf numFmtId="169" fontId="8" fillId="36" borderId="13" xfId="0" applyNumberFormat="1" applyFont="1" applyFill="1" applyBorder="1" applyAlignment="1">
      <alignment horizontal="center" vertical="center" wrapText="1" shrinkToFit="1"/>
    </xf>
    <xf numFmtId="169" fontId="8" fillId="36" borderId="16" xfId="0" applyNumberFormat="1" applyFont="1" applyFill="1" applyBorder="1" applyAlignment="1">
      <alignment horizontal="center" vertical="center" shrinkToFit="1"/>
    </xf>
    <xf numFmtId="169" fontId="8" fillId="36" borderId="16" xfId="0" applyNumberFormat="1" applyFont="1" applyFill="1" applyBorder="1" applyAlignment="1">
      <alignment horizontal="center" vertical="center" wrapText="1" shrinkToFit="1"/>
    </xf>
    <xf numFmtId="169" fontId="2" fillId="40" borderId="16" xfId="0" applyNumberFormat="1" applyFont="1" applyFill="1" applyBorder="1" applyAlignment="1">
      <alignment horizontal="center" vertical="center" shrinkToFit="1"/>
    </xf>
    <xf numFmtId="169" fontId="2" fillId="40" borderId="13" xfId="0" applyNumberFormat="1" applyFont="1" applyFill="1" applyBorder="1" applyAlignment="1">
      <alignment horizontal="center" vertical="center" shrinkToFit="1"/>
    </xf>
    <xf numFmtId="169" fontId="2" fillId="40" borderId="16" xfId="0" applyNumberFormat="1" applyFont="1" applyFill="1" applyBorder="1" applyAlignment="1">
      <alignment horizontal="center" vertical="center" wrapText="1"/>
    </xf>
    <xf numFmtId="169" fontId="11" fillId="40" borderId="18" xfId="0" applyNumberFormat="1" applyFont="1" applyFill="1" applyBorder="1" applyAlignment="1">
      <alignment horizontal="center" vertical="center" wrapText="1"/>
    </xf>
    <xf numFmtId="169" fontId="2" fillId="40" borderId="26" xfId="0" applyNumberFormat="1" applyFont="1" applyFill="1" applyBorder="1" applyAlignment="1">
      <alignment horizontal="center" vertical="center" shrinkToFit="1"/>
    </xf>
    <xf numFmtId="169" fontId="2" fillId="40" borderId="27" xfId="0" applyNumberFormat="1" applyFont="1" applyFill="1" applyBorder="1" applyAlignment="1">
      <alignment horizontal="center" vertical="center" shrinkToFit="1"/>
    </xf>
    <xf numFmtId="169" fontId="2" fillId="35" borderId="16" xfId="0" applyNumberFormat="1" applyFont="1" applyFill="1" applyBorder="1" applyAlignment="1">
      <alignment horizontal="center" vertical="center" wrapText="1" shrinkToFit="1"/>
    </xf>
    <xf numFmtId="169" fontId="2" fillId="39" borderId="16" xfId="0" applyNumberFormat="1" applyFont="1" applyFill="1" applyBorder="1" applyAlignment="1">
      <alignment horizontal="center" vertical="center" shrinkToFit="1"/>
    </xf>
    <xf numFmtId="169" fontId="2" fillId="39" borderId="13" xfId="0" applyNumberFormat="1" applyFont="1" applyFill="1" applyBorder="1" applyAlignment="1">
      <alignment horizontal="center" vertical="center" shrinkToFit="1"/>
    </xf>
    <xf numFmtId="169" fontId="5" fillId="42" borderId="26" xfId="0" applyNumberFormat="1" applyFont="1" applyFill="1" applyBorder="1" applyAlignment="1">
      <alignment horizontal="center" vertical="center" shrinkToFit="1"/>
    </xf>
    <xf numFmtId="169" fontId="5" fillId="42" borderId="27" xfId="0" applyNumberFormat="1" applyFont="1" applyFill="1" applyBorder="1" applyAlignment="1">
      <alignment horizontal="center" vertical="center" shrinkToFit="1"/>
    </xf>
    <xf numFmtId="169" fontId="5" fillId="42" borderId="13" xfId="0" applyNumberFormat="1" applyFont="1" applyFill="1" applyBorder="1" applyAlignment="1">
      <alignment horizontal="center" vertical="center" wrapText="1" shrinkToFit="1"/>
    </xf>
    <xf numFmtId="169" fontId="2" fillId="35" borderId="26" xfId="0" applyNumberFormat="1" applyFont="1" applyFill="1" applyBorder="1" applyAlignment="1">
      <alignment horizontal="center" vertical="center" shrinkToFit="1"/>
    </xf>
    <xf numFmtId="169" fontId="2" fillId="35" borderId="27" xfId="0" applyNumberFormat="1" applyFont="1" applyFill="1" applyBorder="1" applyAlignment="1">
      <alignment horizontal="center" vertical="center" shrinkToFit="1"/>
    </xf>
    <xf numFmtId="169" fontId="2" fillId="35" borderId="13" xfId="0" applyNumberFormat="1" applyFont="1" applyFill="1" applyBorder="1" applyAlignment="1">
      <alignment horizontal="center" vertical="center" wrapText="1" shrinkToFit="1"/>
    </xf>
    <xf numFmtId="169" fontId="5" fillId="42" borderId="12" xfId="0" applyNumberFormat="1" applyFont="1" applyFill="1" applyBorder="1" applyAlignment="1">
      <alignment horizontal="center" vertical="center" shrinkToFit="1"/>
    </xf>
    <xf numFmtId="169" fontId="5" fillId="42" borderId="11" xfId="0" applyNumberFormat="1" applyFont="1" applyFill="1" applyBorder="1" applyAlignment="1">
      <alignment horizontal="center" vertical="center" shrinkToFit="1"/>
    </xf>
    <xf numFmtId="169" fontId="5" fillId="42" borderId="13" xfId="0" applyNumberFormat="1" applyFont="1" applyFill="1" applyBorder="1" applyAlignment="1">
      <alignment horizontal="center" vertical="center" shrinkToFit="1"/>
    </xf>
    <xf numFmtId="169" fontId="2" fillId="36" borderId="16" xfId="0" applyNumberFormat="1" applyFont="1" applyFill="1" applyBorder="1" applyAlignment="1">
      <alignment horizontal="center" vertical="center" shrinkToFit="1"/>
    </xf>
    <xf numFmtId="169" fontId="2" fillId="36" borderId="13" xfId="0" applyNumberFormat="1" applyFont="1" applyFill="1" applyBorder="1" applyAlignment="1">
      <alignment horizontal="center" vertical="center" shrinkToFit="1"/>
    </xf>
    <xf numFmtId="169" fontId="2" fillId="36" borderId="16" xfId="0" applyNumberFormat="1" applyFont="1" applyFill="1" applyBorder="1" applyAlignment="1">
      <alignment horizontal="center" vertical="center" wrapText="1" shrinkToFit="1"/>
    </xf>
    <xf numFmtId="169" fontId="5" fillId="42" borderId="16" xfId="0" applyNumberFormat="1" applyFont="1" applyFill="1" applyBorder="1" applyAlignment="1">
      <alignment horizontal="center" vertical="center" shrinkToFit="1"/>
    </xf>
    <xf numFmtId="169" fontId="2" fillId="36" borderId="12" xfId="0" applyNumberFormat="1" applyFont="1" applyFill="1" applyBorder="1" applyAlignment="1">
      <alignment horizontal="center" vertical="center" shrinkToFit="1"/>
    </xf>
    <xf numFmtId="169" fontId="11" fillId="34" borderId="15" xfId="0" applyNumberFormat="1" applyFont="1" applyFill="1" applyBorder="1" applyAlignment="1">
      <alignment horizontal="center" vertical="center" wrapText="1"/>
    </xf>
    <xf numFmtId="169" fontId="11" fillId="34" borderId="20" xfId="0" applyNumberFormat="1" applyFont="1" applyFill="1" applyBorder="1" applyAlignment="1">
      <alignment horizontal="center" vertical="center" wrapText="1"/>
    </xf>
    <xf numFmtId="0" fontId="1" fillId="40" borderId="0" xfId="0" applyFont="1" applyFill="1" applyBorder="1" applyAlignment="1">
      <alignment horizontal="center" vertical="center"/>
    </xf>
    <xf numFmtId="4" fontId="36" fillId="40" borderId="0" xfId="33" applyNumberFormat="1" applyFill="1" applyBorder="1" applyAlignment="1" applyProtection="1">
      <alignment horizontal="center" vertical="center" shrinkToFit="1"/>
      <protection/>
    </xf>
    <xf numFmtId="4" fontId="37" fillId="40" borderId="0" xfId="34" applyNumberFormat="1" applyFill="1" applyBorder="1" applyAlignment="1" applyProtection="1">
      <alignment horizontal="right" vertical="center" shrinkToFit="1"/>
      <protection/>
    </xf>
    <xf numFmtId="4" fontId="37" fillId="40" borderId="0" xfId="34" applyNumberFormat="1" applyFill="1" applyBorder="1" applyAlignment="1" applyProtection="1">
      <alignment horizontal="center" vertical="center" shrinkToFit="1"/>
      <protection/>
    </xf>
    <xf numFmtId="4" fontId="12" fillId="40" borderId="0" xfId="0" applyNumberFormat="1" applyFont="1" applyFill="1" applyBorder="1" applyAlignment="1">
      <alignment horizontal="center" vertical="center"/>
    </xf>
    <xf numFmtId="43" fontId="12" fillId="40" borderId="0" xfId="62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1"/>
  <sheetViews>
    <sheetView showGridLines="0" tabSelected="1" view="pageBreakPreview" zoomScale="115" zoomScaleNormal="120" zoomScaleSheetLayoutView="115" zoomScalePageLayoutView="0" workbookViewId="0" topLeftCell="B1">
      <selection activeCell="A4" sqref="A4:T4"/>
    </sheetView>
  </sheetViews>
  <sheetFormatPr defaultColWidth="9.00390625" defaultRowHeight="12.75" outlineLevelRow="6"/>
  <cols>
    <col min="1" max="1" width="75.25390625" style="2" customWidth="1"/>
    <col min="2" max="2" width="6.125" style="12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27" hidden="1" customWidth="1"/>
    <col min="23" max="23" width="11.875" style="22" hidden="1" customWidth="1"/>
    <col min="24" max="24" width="16.875" style="2" customWidth="1"/>
    <col min="25" max="25" width="14.75390625" style="2" customWidth="1"/>
    <col min="26" max="26" width="9.125" style="2" customWidth="1"/>
    <col min="27" max="27" width="14.00390625" style="154" customWidth="1"/>
    <col min="28" max="16384" width="9.125" style="2" customWidth="1"/>
  </cols>
  <sheetData>
    <row r="1" spans="2:25" ht="15.75">
      <c r="B1" s="160" t="s">
        <v>296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</row>
    <row r="2" spans="2:25" ht="15.75">
      <c r="B2" s="160" t="s">
        <v>282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</row>
    <row r="3" spans="2:25" ht="15.75">
      <c r="B3" s="160" t="s">
        <v>297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</row>
    <row r="4" spans="1:23" ht="30.75" customHeight="1">
      <c r="A4" s="162" t="s">
        <v>26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V4" s="2"/>
      <c r="W4" s="2"/>
    </row>
    <row r="5" spans="1:23" ht="57" customHeight="1">
      <c r="A5" s="161" t="s">
        <v>295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V5" s="2"/>
      <c r="W5" s="2"/>
    </row>
    <row r="6" spans="1:25" ht="16.5" thickBot="1">
      <c r="A6" s="25"/>
      <c r="B6" s="25"/>
      <c r="C6" s="25"/>
      <c r="D6" s="25"/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W6" s="30" t="s">
        <v>23</v>
      </c>
      <c r="Y6" s="92" t="s">
        <v>68</v>
      </c>
    </row>
    <row r="7" spans="1:25" ht="48" thickBot="1">
      <c r="A7" s="4" t="s">
        <v>0</v>
      </c>
      <c r="B7" s="4" t="s">
        <v>16</v>
      </c>
      <c r="C7" s="4" t="s">
        <v>1</v>
      </c>
      <c r="D7" s="4"/>
      <c r="E7" s="4" t="s">
        <v>4</v>
      </c>
      <c r="F7" s="17" t="s">
        <v>4</v>
      </c>
      <c r="G7" s="4" t="s">
        <v>4</v>
      </c>
      <c r="H7" s="4" t="s">
        <v>4</v>
      </c>
      <c r="I7" s="4" t="s">
        <v>4</v>
      </c>
      <c r="J7" s="4" t="s">
        <v>4</v>
      </c>
      <c r="K7" s="4" t="s">
        <v>4</v>
      </c>
      <c r="L7" s="4" t="s">
        <v>4</v>
      </c>
      <c r="M7" s="4" t="s">
        <v>4</v>
      </c>
      <c r="N7" s="4" t="s">
        <v>4</v>
      </c>
      <c r="O7" s="4" t="s">
        <v>4</v>
      </c>
      <c r="P7" s="4" t="s">
        <v>4</v>
      </c>
      <c r="Q7" s="4" t="s">
        <v>4</v>
      </c>
      <c r="R7" s="4" t="s">
        <v>4</v>
      </c>
      <c r="S7" s="4" t="s">
        <v>4</v>
      </c>
      <c r="T7" s="4" t="s">
        <v>4</v>
      </c>
      <c r="U7" s="20" t="s">
        <v>4</v>
      </c>
      <c r="V7" s="31" t="s">
        <v>25</v>
      </c>
      <c r="W7" s="23" t="s">
        <v>24</v>
      </c>
      <c r="X7" s="93" t="s">
        <v>293</v>
      </c>
      <c r="Y7" s="94" t="s">
        <v>294</v>
      </c>
    </row>
    <row r="8" spans="1:25" ht="25.5" customHeight="1" thickBot="1">
      <c r="A8" s="53" t="s">
        <v>69</v>
      </c>
      <c r="B8" s="54" t="s">
        <v>2</v>
      </c>
      <c r="C8" s="55"/>
      <c r="D8" s="54" t="s">
        <v>103</v>
      </c>
      <c r="E8" s="103">
        <f>E12+E16+E49+E56+E60+E65+E70+E77+E80+E83+E88+E100+E9+E52+E46+E104+E112+E116+E119+E122</f>
        <v>816540.2699300001</v>
      </c>
      <c r="F8" s="104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6"/>
      <c r="W8" s="107"/>
      <c r="X8" s="103">
        <f>X12+X16+X49+X56+X60+X65+X70+X77+X80+X83+X88+X100+X9+X52+X46+X104+X112+X116+X119+X122</f>
        <v>142782.642</v>
      </c>
      <c r="Y8" s="95">
        <f>X8/E8*100</f>
        <v>17.48629519671337</v>
      </c>
    </row>
    <row r="9" spans="1:25" ht="33.75" customHeight="1" thickBot="1">
      <c r="A9" s="61" t="s">
        <v>228</v>
      </c>
      <c r="B9" s="62" t="s">
        <v>75</v>
      </c>
      <c r="C9" s="63"/>
      <c r="D9" s="62" t="s">
        <v>104</v>
      </c>
      <c r="E9" s="108">
        <f>E10</f>
        <v>1388.2964</v>
      </c>
      <c r="F9" s="104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6"/>
      <c r="W9" s="107"/>
      <c r="X9" s="108">
        <f>X10</f>
        <v>0</v>
      </c>
      <c r="Y9" s="95">
        <f aca="true" t="shared" si="0" ref="Y9:Y71">X9/E9*100</f>
        <v>0</v>
      </c>
    </row>
    <row r="10" spans="1:25" ht="18" customHeight="1" thickBot="1">
      <c r="A10" s="81" t="s">
        <v>17</v>
      </c>
      <c r="B10" s="64" t="s">
        <v>75</v>
      </c>
      <c r="C10" s="65"/>
      <c r="D10" s="64" t="s">
        <v>104</v>
      </c>
      <c r="E10" s="109">
        <f>E11</f>
        <v>1388.2964</v>
      </c>
      <c r="F10" s="104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6"/>
      <c r="W10" s="107"/>
      <c r="X10" s="109">
        <f>X11</f>
        <v>0</v>
      </c>
      <c r="Y10" s="95">
        <f t="shared" si="0"/>
        <v>0</v>
      </c>
    </row>
    <row r="11" spans="1:27" ht="32.25" customHeight="1" thickBot="1">
      <c r="A11" s="41" t="s">
        <v>227</v>
      </c>
      <c r="B11" s="66" t="s">
        <v>75</v>
      </c>
      <c r="C11" s="67"/>
      <c r="D11" s="66" t="s">
        <v>223</v>
      </c>
      <c r="E11" s="110">
        <f>350+1038.2964</f>
        <v>1388.2964</v>
      </c>
      <c r="F11" s="104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6"/>
      <c r="W11" s="107"/>
      <c r="X11" s="110">
        <v>0</v>
      </c>
      <c r="Y11" s="95">
        <f t="shared" si="0"/>
        <v>0</v>
      </c>
      <c r="AA11" s="155"/>
    </row>
    <row r="12" spans="1:25" ht="32.25" thickBot="1">
      <c r="A12" s="11" t="s">
        <v>229</v>
      </c>
      <c r="B12" s="13">
        <v>951</v>
      </c>
      <c r="C12" s="9"/>
      <c r="D12" s="9" t="s">
        <v>106</v>
      </c>
      <c r="E12" s="69">
        <f>E13</f>
        <v>12906</v>
      </c>
      <c r="F12" s="104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6"/>
      <c r="W12" s="107"/>
      <c r="X12" s="69">
        <f>X13</f>
        <v>2430.398</v>
      </c>
      <c r="Y12" s="95">
        <f t="shared" si="0"/>
        <v>18.831535719820238</v>
      </c>
    </row>
    <row r="13" spans="1:25" ht="16.5" thickBot="1">
      <c r="A13" s="81" t="s">
        <v>17</v>
      </c>
      <c r="B13" s="82">
        <v>951</v>
      </c>
      <c r="C13" s="83"/>
      <c r="D13" s="82" t="s">
        <v>106</v>
      </c>
      <c r="E13" s="84">
        <f>E14+E15</f>
        <v>12906</v>
      </c>
      <c r="F13" s="104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6"/>
      <c r="W13" s="107"/>
      <c r="X13" s="84">
        <f>X14+X15</f>
        <v>2430.398</v>
      </c>
      <c r="Y13" s="95">
        <f t="shared" si="0"/>
        <v>18.831535719820238</v>
      </c>
    </row>
    <row r="14" spans="1:27" ht="32.25" thickBot="1">
      <c r="A14" s="41" t="s">
        <v>43</v>
      </c>
      <c r="B14" s="38">
        <v>951</v>
      </c>
      <c r="C14" s="40"/>
      <c r="D14" s="39" t="s">
        <v>105</v>
      </c>
      <c r="E14" s="68">
        <v>12906</v>
      </c>
      <c r="F14" s="104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6"/>
      <c r="W14" s="107"/>
      <c r="X14" s="68">
        <v>2430.398</v>
      </c>
      <c r="Y14" s="95">
        <f t="shared" si="0"/>
        <v>18.831535719820238</v>
      </c>
      <c r="AA14" s="156"/>
    </row>
    <row r="15" spans="1:25" ht="18.75">
      <c r="A15" s="41" t="s">
        <v>100</v>
      </c>
      <c r="B15" s="38">
        <v>951</v>
      </c>
      <c r="C15" s="40"/>
      <c r="D15" s="39" t="s">
        <v>105</v>
      </c>
      <c r="E15" s="68">
        <v>0</v>
      </c>
      <c r="F15" s="104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6"/>
      <c r="W15" s="107"/>
      <c r="X15" s="68">
        <v>0</v>
      </c>
      <c r="Y15" s="95">
        <v>0</v>
      </c>
    </row>
    <row r="16" spans="1:25" ht="15.75">
      <c r="A16" s="11" t="s">
        <v>230</v>
      </c>
      <c r="B16" s="13">
        <v>953</v>
      </c>
      <c r="C16" s="9"/>
      <c r="D16" s="9" t="s">
        <v>109</v>
      </c>
      <c r="E16" s="69">
        <f>E17</f>
        <v>585746.7462</v>
      </c>
      <c r="F16" s="69">
        <f aca="true" t="shared" si="1" ref="F16:W16">F17</f>
        <v>0</v>
      </c>
      <c r="G16" s="69">
        <f t="shared" si="1"/>
        <v>0</v>
      </c>
      <c r="H16" s="69">
        <f t="shared" si="1"/>
        <v>0</v>
      </c>
      <c r="I16" s="69">
        <f t="shared" si="1"/>
        <v>0</v>
      </c>
      <c r="J16" s="69">
        <f t="shared" si="1"/>
        <v>0</v>
      </c>
      <c r="K16" s="69">
        <f t="shared" si="1"/>
        <v>0</v>
      </c>
      <c r="L16" s="69">
        <f t="shared" si="1"/>
        <v>0</v>
      </c>
      <c r="M16" s="69">
        <f t="shared" si="1"/>
        <v>0</v>
      </c>
      <c r="N16" s="69">
        <f t="shared" si="1"/>
        <v>0</v>
      </c>
      <c r="O16" s="69">
        <f t="shared" si="1"/>
        <v>0</v>
      </c>
      <c r="P16" s="69">
        <f t="shared" si="1"/>
        <v>0</v>
      </c>
      <c r="Q16" s="69">
        <f t="shared" si="1"/>
        <v>0</v>
      </c>
      <c r="R16" s="69">
        <f t="shared" si="1"/>
        <v>0</v>
      </c>
      <c r="S16" s="69">
        <f t="shared" si="1"/>
        <v>0</v>
      </c>
      <c r="T16" s="69">
        <f t="shared" si="1"/>
        <v>0</v>
      </c>
      <c r="U16" s="69">
        <f t="shared" si="1"/>
        <v>0</v>
      </c>
      <c r="V16" s="69">
        <f t="shared" si="1"/>
        <v>0</v>
      </c>
      <c r="W16" s="69">
        <f t="shared" si="1"/>
        <v>0</v>
      </c>
      <c r="X16" s="69">
        <f>X17</f>
        <v>133574.6</v>
      </c>
      <c r="Y16" s="95">
        <f t="shared" si="0"/>
        <v>22.80415569809955</v>
      </c>
    </row>
    <row r="17" spans="1:25" ht="26.25" thickBot="1">
      <c r="A17" s="81" t="s">
        <v>19</v>
      </c>
      <c r="B17" s="82" t="s">
        <v>18</v>
      </c>
      <c r="C17" s="83"/>
      <c r="D17" s="82" t="s">
        <v>103</v>
      </c>
      <c r="E17" s="84">
        <f aca="true" t="shared" si="2" ref="E17:W17">E18+E25+E37+E40+E43</f>
        <v>585746.7462</v>
      </c>
      <c r="F17" s="84">
        <f t="shared" si="2"/>
        <v>0</v>
      </c>
      <c r="G17" s="84">
        <f t="shared" si="2"/>
        <v>0</v>
      </c>
      <c r="H17" s="84">
        <f t="shared" si="2"/>
        <v>0</v>
      </c>
      <c r="I17" s="84">
        <f t="shared" si="2"/>
        <v>0</v>
      </c>
      <c r="J17" s="84">
        <f t="shared" si="2"/>
        <v>0</v>
      </c>
      <c r="K17" s="84">
        <f t="shared" si="2"/>
        <v>0</v>
      </c>
      <c r="L17" s="84">
        <f t="shared" si="2"/>
        <v>0</v>
      </c>
      <c r="M17" s="84">
        <f t="shared" si="2"/>
        <v>0</v>
      </c>
      <c r="N17" s="84">
        <f t="shared" si="2"/>
        <v>0</v>
      </c>
      <c r="O17" s="84">
        <f t="shared" si="2"/>
        <v>0</v>
      </c>
      <c r="P17" s="84">
        <f t="shared" si="2"/>
        <v>0</v>
      </c>
      <c r="Q17" s="84">
        <f t="shared" si="2"/>
        <v>0</v>
      </c>
      <c r="R17" s="84">
        <f t="shared" si="2"/>
        <v>0</v>
      </c>
      <c r="S17" s="84">
        <f t="shared" si="2"/>
        <v>0</v>
      </c>
      <c r="T17" s="84">
        <f t="shared" si="2"/>
        <v>0</v>
      </c>
      <c r="U17" s="84">
        <f t="shared" si="2"/>
        <v>0</v>
      </c>
      <c r="V17" s="84">
        <f t="shared" si="2"/>
        <v>0</v>
      </c>
      <c r="W17" s="84">
        <f t="shared" si="2"/>
        <v>0</v>
      </c>
      <c r="X17" s="84">
        <f>X18+X25+X37+X40+X43</f>
        <v>133574.6</v>
      </c>
      <c r="Y17" s="95">
        <f t="shared" si="0"/>
        <v>22.80415569809955</v>
      </c>
    </row>
    <row r="18" spans="1:25" ht="19.5" customHeight="1" thickBot="1">
      <c r="A18" s="49" t="s">
        <v>58</v>
      </c>
      <c r="B18" s="15">
        <v>953</v>
      </c>
      <c r="C18" s="6"/>
      <c r="D18" s="6" t="s">
        <v>107</v>
      </c>
      <c r="E18" s="72">
        <f>E19+E21+E20+E23+E22+E24</f>
        <v>127536.37154</v>
      </c>
      <c r="F18" s="104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6"/>
      <c r="W18" s="107"/>
      <c r="X18" s="72">
        <f>X19+X21+X20+X23+X22+X24</f>
        <v>30893.527</v>
      </c>
      <c r="Y18" s="95">
        <f t="shared" si="0"/>
        <v>24.223307145217532</v>
      </c>
    </row>
    <row r="19" spans="1:27" ht="32.25" thickBot="1">
      <c r="A19" s="37" t="s">
        <v>43</v>
      </c>
      <c r="B19" s="38">
        <v>953</v>
      </c>
      <c r="C19" s="39"/>
      <c r="D19" s="39" t="s">
        <v>108</v>
      </c>
      <c r="E19" s="68">
        <v>36910</v>
      </c>
      <c r="F19" s="104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6"/>
      <c r="W19" s="107"/>
      <c r="X19" s="68">
        <v>9211.587</v>
      </c>
      <c r="Y19" s="95">
        <f t="shared" si="0"/>
        <v>24.95688702248713</v>
      </c>
      <c r="AA19" s="156"/>
    </row>
    <row r="20" spans="1:27" ht="32.25" thickBot="1">
      <c r="A20" s="41" t="s">
        <v>72</v>
      </c>
      <c r="B20" s="38">
        <v>953</v>
      </c>
      <c r="C20" s="39"/>
      <c r="D20" s="39" t="s">
        <v>110</v>
      </c>
      <c r="E20" s="68">
        <v>2202.42482</v>
      </c>
      <c r="F20" s="104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6"/>
      <c r="W20" s="107"/>
      <c r="X20" s="68">
        <v>71.94</v>
      </c>
      <c r="Y20" s="95">
        <f t="shared" si="0"/>
        <v>3.2663998038307613</v>
      </c>
      <c r="AA20" s="157"/>
    </row>
    <row r="21" spans="1:27" ht="51" customHeight="1" thickBot="1">
      <c r="A21" s="41" t="s">
        <v>59</v>
      </c>
      <c r="B21" s="38">
        <v>953</v>
      </c>
      <c r="C21" s="39"/>
      <c r="D21" s="39" t="s">
        <v>111</v>
      </c>
      <c r="E21" s="68">
        <v>86703</v>
      </c>
      <c r="F21" s="104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6"/>
      <c r="W21" s="107"/>
      <c r="X21" s="68">
        <v>21600</v>
      </c>
      <c r="Y21" s="95">
        <f t="shared" si="0"/>
        <v>24.912632780872634</v>
      </c>
      <c r="AA21" s="156"/>
    </row>
    <row r="22" spans="1:27" ht="51" customHeight="1" thickBot="1">
      <c r="A22" s="51" t="s">
        <v>247</v>
      </c>
      <c r="B22" s="52">
        <v>953</v>
      </c>
      <c r="C22" s="39"/>
      <c r="D22" s="39" t="s">
        <v>281</v>
      </c>
      <c r="E22" s="68">
        <v>300</v>
      </c>
      <c r="F22" s="104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6"/>
      <c r="W22" s="107"/>
      <c r="X22" s="68">
        <v>10</v>
      </c>
      <c r="Y22" s="95">
        <f t="shared" si="0"/>
        <v>3.3333333333333335</v>
      </c>
      <c r="AA22" s="157"/>
    </row>
    <row r="23" spans="1:27" ht="51" customHeight="1" thickBot="1">
      <c r="A23" s="41" t="s">
        <v>258</v>
      </c>
      <c r="B23" s="38">
        <v>953</v>
      </c>
      <c r="C23" s="39"/>
      <c r="D23" s="39" t="s">
        <v>259</v>
      </c>
      <c r="E23" s="68">
        <v>1369.5872</v>
      </c>
      <c r="F23" s="104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6"/>
      <c r="W23" s="107"/>
      <c r="X23" s="68">
        <v>0</v>
      </c>
      <c r="Y23" s="95">
        <f t="shared" si="0"/>
        <v>0</v>
      </c>
      <c r="AA23" s="157"/>
    </row>
    <row r="24" spans="1:27" ht="51" customHeight="1" thickBot="1">
      <c r="A24" s="41" t="s">
        <v>284</v>
      </c>
      <c r="B24" s="38">
        <v>953</v>
      </c>
      <c r="C24" s="39"/>
      <c r="D24" s="39" t="s">
        <v>283</v>
      </c>
      <c r="E24" s="68">
        <v>51.35952</v>
      </c>
      <c r="F24" s="104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6"/>
      <c r="W24" s="107"/>
      <c r="X24" s="68">
        <v>0</v>
      </c>
      <c r="Y24" s="95">
        <f t="shared" si="0"/>
        <v>0</v>
      </c>
      <c r="AA24" s="158"/>
    </row>
    <row r="25" spans="1:25" ht="23.25" customHeight="1" thickBot="1">
      <c r="A25" s="50" t="s">
        <v>60</v>
      </c>
      <c r="B25" s="48">
        <v>953</v>
      </c>
      <c r="C25" s="6"/>
      <c r="D25" s="6" t="s">
        <v>112</v>
      </c>
      <c r="E25" s="72">
        <f>E26+E28+E31+E32+E27+E29+E30+E33+E34+E35+E36</f>
        <v>417551.33566000004</v>
      </c>
      <c r="F25" s="4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6"/>
      <c r="W25" s="47"/>
      <c r="X25" s="72">
        <f>X26+X28+X31+X32+X27+X29+X30+X33+X34+X35+X36</f>
        <v>93849.66500000001</v>
      </c>
      <c r="Y25" s="95">
        <f t="shared" si="0"/>
        <v>22.476198010876217</v>
      </c>
    </row>
    <row r="26" spans="1:27" ht="32.25" thickBot="1">
      <c r="A26" s="37" t="s">
        <v>43</v>
      </c>
      <c r="B26" s="38">
        <v>953</v>
      </c>
      <c r="C26" s="39"/>
      <c r="D26" s="39" t="s">
        <v>113</v>
      </c>
      <c r="E26" s="68">
        <v>88840</v>
      </c>
      <c r="F26" s="44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6"/>
      <c r="W26" s="47"/>
      <c r="X26" s="68">
        <v>24194.99</v>
      </c>
      <c r="Y26" s="95">
        <f t="shared" si="0"/>
        <v>27.234342638451146</v>
      </c>
      <c r="AA26" s="157"/>
    </row>
    <row r="27" spans="1:27" ht="32.25" thickBot="1">
      <c r="A27" s="41" t="s">
        <v>79</v>
      </c>
      <c r="B27" s="38">
        <v>953</v>
      </c>
      <c r="C27" s="39"/>
      <c r="D27" s="39" t="s">
        <v>114</v>
      </c>
      <c r="E27" s="68">
        <v>5582.44605</v>
      </c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6"/>
      <c r="W27" s="47"/>
      <c r="X27" s="68">
        <v>460.908</v>
      </c>
      <c r="Y27" s="95">
        <f t="shared" si="0"/>
        <v>8.25638073116712</v>
      </c>
      <c r="AA27" s="157"/>
    </row>
    <row r="28" spans="1:27" ht="48" customHeight="1" thickBot="1">
      <c r="A28" s="51" t="s">
        <v>61</v>
      </c>
      <c r="B28" s="52">
        <v>953</v>
      </c>
      <c r="C28" s="39"/>
      <c r="D28" s="39" t="s">
        <v>115</v>
      </c>
      <c r="E28" s="68">
        <v>291581</v>
      </c>
      <c r="F28" s="44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6"/>
      <c r="W28" s="47"/>
      <c r="X28" s="68">
        <v>65000</v>
      </c>
      <c r="Y28" s="95">
        <f t="shared" si="0"/>
        <v>22.292261841478012</v>
      </c>
      <c r="AA28" s="157"/>
    </row>
    <row r="29" spans="1:27" ht="48" customHeight="1" thickBot="1">
      <c r="A29" s="51" t="s">
        <v>247</v>
      </c>
      <c r="B29" s="52">
        <v>953</v>
      </c>
      <c r="C29" s="39"/>
      <c r="D29" s="39" t="s">
        <v>248</v>
      </c>
      <c r="E29" s="68">
        <v>2900</v>
      </c>
      <c r="F29" s="44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6"/>
      <c r="W29" s="47"/>
      <c r="X29" s="68">
        <v>395</v>
      </c>
      <c r="Y29" s="95">
        <f t="shared" si="0"/>
        <v>13.620689655172413</v>
      </c>
      <c r="AA29" s="157"/>
    </row>
    <row r="30" spans="1:27" ht="48" customHeight="1" thickBot="1">
      <c r="A30" s="51" t="s">
        <v>249</v>
      </c>
      <c r="B30" s="52">
        <v>953</v>
      </c>
      <c r="C30" s="39"/>
      <c r="D30" s="39" t="s">
        <v>250</v>
      </c>
      <c r="E30" s="68">
        <v>17985.202</v>
      </c>
      <c r="F30" s="44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6"/>
      <c r="W30" s="47"/>
      <c r="X30" s="68">
        <v>3798.767</v>
      </c>
      <c r="Y30" s="95">
        <f t="shared" si="0"/>
        <v>21.12162543406518</v>
      </c>
      <c r="AA30" s="157"/>
    </row>
    <row r="31" spans="1:27" ht="33" customHeight="1" thickBot="1">
      <c r="A31" s="37" t="s">
        <v>64</v>
      </c>
      <c r="B31" s="38">
        <v>953</v>
      </c>
      <c r="C31" s="39"/>
      <c r="D31" s="39" t="s">
        <v>116</v>
      </c>
      <c r="E31" s="68">
        <v>900</v>
      </c>
      <c r="F31" s="44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6"/>
      <c r="W31" s="47"/>
      <c r="X31" s="68">
        <v>0</v>
      </c>
      <c r="Y31" s="95">
        <f t="shared" si="0"/>
        <v>0</v>
      </c>
      <c r="AA31" s="157"/>
    </row>
    <row r="32" spans="1:27" ht="20.25" customHeight="1" thickBot="1">
      <c r="A32" s="41" t="s">
        <v>65</v>
      </c>
      <c r="B32" s="38">
        <v>953</v>
      </c>
      <c r="C32" s="39"/>
      <c r="D32" s="39" t="s">
        <v>117</v>
      </c>
      <c r="E32" s="68">
        <v>3452.319</v>
      </c>
      <c r="F32" s="44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6"/>
      <c r="W32" s="47"/>
      <c r="X32" s="68">
        <v>0</v>
      </c>
      <c r="Y32" s="95">
        <f t="shared" si="0"/>
        <v>0</v>
      </c>
      <c r="AA32" s="157"/>
    </row>
    <row r="33" spans="1:27" ht="40.5" customHeight="1" thickBot="1">
      <c r="A33" s="41" t="s">
        <v>255</v>
      </c>
      <c r="B33" s="38">
        <v>953</v>
      </c>
      <c r="C33" s="39"/>
      <c r="D33" s="39" t="s">
        <v>276</v>
      </c>
      <c r="E33" s="68">
        <v>4050</v>
      </c>
      <c r="F33" s="44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6"/>
      <c r="W33" s="47"/>
      <c r="X33" s="68">
        <v>0</v>
      </c>
      <c r="Y33" s="95">
        <f t="shared" si="0"/>
        <v>0</v>
      </c>
      <c r="AA33" s="157"/>
    </row>
    <row r="34" spans="1:27" ht="51.75" customHeight="1" thickBot="1">
      <c r="A34" s="41" t="s">
        <v>256</v>
      </c>
      <c r="B34" s="38">
        <v>953</v>
      </c>
      <c r="C34" s="39"/>
      <c r="D34" s="39" t="s">
        <v>277</v>
      </c>
      <c r="E34" s="68">
        <v>557.24264</v>
      </c>
      <c r="F34" s="44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6"/>
      <c r="W34" s="47"/>
      <c r="X34" s="68">
        <v>0</v>
      </c>
      <c r="Y34" s="95">
        <f t="shared" si="0"/>
        <v>0</v>
      </c>
      <c r="AA34" s="157"/>
    </row>
    <row r="35" spans="1:27" ht="42" customHeight="1" thickBot="1">
      <c r="A35" s="41" t="s">
        <v>257</v>
      </c>
      <c r="B35" s="38">
        <v>953</v>
      </c>
      <c r="C35" s="39"/>
      <c r="D35" s="39" t="s">
        <v>254</v>
      </c>
      <c r="E35" s="68">
        <v>1641.5672</v>
      </c>
      <c r="F35" s="44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6"/>
      <c r="W35" s="47"/>
      <c r="X35" s="68">
        <v>0</v>
      </c>
      <c r="Y35" s="95">
        <f t="shared" si="0"/>
        <v>0</v>
      </c>
      <c r="AA35" s="157"/>
    </row>
    <row r="36" spans="1:25" ht="42" customHeight="1" thickBot="1">
      <c r="A36" s="41" t="s">
        <v>286</v>
      </c>
      <c r="B36" s="38">
        <v>953</v>
      </c>
      <c r="C36" s="39"/>
      <c r="D36" s="39" t="s">
        <v>285</v>
      </c>
      <c r="E36" s="68">
        <v>61.55877</v>
      </c>
      <c r="F36" s="44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6"/>
      <c r="W36" s="47"/>
      <c r="X36" s="68">
        <v>0</v>
      </c>
      <c r="Y36" s="95">
        <f t="shared" si="0"/>
        <v>0</v>
      </c>
    </row>
    <row r="37" spans="1:25" ht="32.25" thickBot="1">
      <c r="A37" s="49" t="s">
        <v>62</v>
      </c>
      <c r="B37" s="48">
        <v>953</v>
      </c>
      <c r="C37" s="6"/>
      <c r="D37" s="6" t="s">
        <v>118</v>
      </c>
      <c r="E37" s="72">
        <f>E38+E39</f>
        <v>24281.5</v>
      </c>
      <c r="F37" s="44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6"/>
      <c r="W37" s="47"/>
      <c r="X37" s="72">
        <f>X38+X39</f>
        <v>4911.102</v>
      </c>
      <c r="Y37" s="95">
        <f t="shared" si="0"/>
        <v>20.22569445874431</v>
      </c>
    </row>
    <row r="38" spans="1:27" ht="32.25" thickBot="1">
      <c r="A38" s="37" t="s">
        <v>63</v>
      </c>
      <c r="B38" s="38">
        <v>953</v>
      </c>
      <c r="C38" s="39"/>
      <c r="D38" s="39" t="s">
        <v>119</v>
      </c>
      <c r="E38" s="68">
        <v>24053</v>
      </c>
      <c r="F38" s="44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6"/>
      <c r="W38" s="47"/>
      <c r="X38" s="68">
        <v>4911.102</v>
      </c>
      <c r="Y38" s="95">
        <f t="shared" si="0"/>
        <v>20.417835613021243</v>
      </c>
      <c r="AA38" s="157"/>
    </row>
    <row r="39" spans="1:25" ht="20.25" customHeight="1" thickBot="1">
      <c r="A39" s="41" t="s">
        <v>186</v>
      </c>
      <c r="B39" s="38">
        <v>953</v>
      </c>
      <c r="C39" s="39"/>
      <c r="D39" s="39" t="s">
        <v>187</v>
      </c>
      <c r="E39" s="68">
        <v>228.5</v>
      </c>
      <c r="F39" s="44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6"/>
      <c r="W39" s="47"/>
      <c r="X39" s="68">
        <v>0</v>
      </c>
      <c r="Y39" s="95">
        <f t="shared" si="0"/>
        <v>0</v>
      </c>
    </row>
    <row r="40" spans="1:25" ht="32.25" thickBot="1">
      <c r="A40" s="49" t="s">
        <v>66</v>
      </c>
      <c r="B40" s="15">
        <v>953</v>
      </c>
      <c r="C40" s="6"/>
      <c r="D40" s="6" t="s">
        <v>120</v>
      </c>
      <c r="E40" s="72">
        <f>E41+E42</f>
        <v>16377.538999999999</v>
      </c>
      <c r="F40" s="44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6"/>
      <c r="W40" s="47"/>
      <c r="X40" s="72">
        <f>X41+X42</f>
        <v>3920.306</v>
      </c>
      <c r="Y40" s="95">
        <f t="shared" si="0"/>
        <v>23.937088472205748</v>
      </c>
    </row>
    <row r="41" spans="1:27" ht="32.25" thickBot="1">
      <c r="A41" s="37" t="s">
        <v>31</v>
      </c>
      <c r="B41" s="38">
        <v>953</v>
      </c>
      <c r="C41" s="39"/>
      <c r="D41" s="39" t="s">
        <v>121</v>
      </c>
      <c r="E41" s="68">
        <v>15941.8</v>
      </c>
      <c r="F41" s="44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6"/>
      <c r="W41" s="47"/>
      <c r="X41" s="68">
        <v>3847.462</v>
      </c>
      <c r="Y41" s="95">
        <f t="shared" si="0"/>
        <v>24.134426476307567</v>
      </c>
      <c r="AA41" s="158"/>
    </row>
    <row r="42" spans="1:27" ht="16.5" thickBot="1">
      <c r="A42" s="37" t="s">
        <v>80</v>
      </c>
      <c r="B42" s="38">
        <v>953</v>
      </c>
      <c r="C42" s="39"/>
      <c r="D42" s="39" t="s">
        <v>122</v>
      </c>
      <c r="E42" s="68">
        <v>435.739</v>
      </c>
      <c r="F42" s="44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6"/>
      <c r="W42" s="47"/>
      <c r="X42" s="68">
        <v>72.844</v>
      </c>
      <c r="Y42" s="95">
        <f t="shared" si="0"/>
        <v>16.71734685212937</v>
      </c>
      <c r="AA42" s="157"/>
    </row>
    <row r="43" spans="1:25" ht="16.5" thickBot="1">
      <c r="A43" s="49" t="s">
        <v>199</v>
      </c>
      <c r="B43" s="15">
        <v>953</v>
      </c>
      <c r="C43" s="6"/>
      <c r="D43" s="6" t="s">
        <v>202</v>
      </c>
      <c r="E43" s="72">
        <f>E44+E45</f>
        <v>0</v>
      </c>
      <c r="F43" s="44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6"/>
      <c r="W43" s="47"/>
      <c r="X43" s="72">
        <f>X44+X45</f>
        <v>0</v>
      </c>
      <c r="Y43" s="95">
        <v>0</v>
      </c>
    </row>
    <row r="44" spans="1:25" ht="16.5" thickBot="1">
      <c r="A44" s="37" t="s">
        <v>200</v>
      </c>
      <c r="B44" s="38">
        <v>953</v>
      </c>
      <c r="C44" s="39"/>
      <c r="D44" s="39" t="s">
        <v>201</v>
      </c>
      <c r="E44" s="68">
        <v>0</v>
      </c>
      <c r="F44" s="44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6"/>
      <c r="W44" s="47"/>
      <c r="X44" s="68">
        <v>0</v>
      </c>
      <c r="Y44" s="95">
        <v>0</v>
      </c>
    </row>
    <row r="45" spans="1:25" ht="16.5" thickBot="1">
      <c r="A45" s="37" t="s">
        <v>232</v>
      </c>
      <c r="B45" s="38">
        <v>953</v>
      </c>
      <c r="C45" s="39"/>
      <c r="D45" s="39" t="s">
        <v>203</v>
      </c>
      <c r="E45" s="68">
        <v>0</v>
      </c>
      <c r="F45" s="44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6"/>
      <c r="W45" s="47"/>
      <c r="X45" s="68">
        <v>0</v>
      </c>
      <c r="Y45" s="95">
        <v>0</v>
      </c>
    </row>
    <row r="46" spans="1:25" ht="32.25" thickBot="1">
      <c r="A46" s="8" t="s">
        <v>231</v>
      </c>
      <c r="B46" s="13">
        <v>951</v>
      </c>
      <c r="C46" s="9"/>
      <c r="D46" s="9" t="s">
        <v>123</v>
      </c>
      <c r="E46" s="69">
        <f>E47</f>
        <v>31.5</v>
      </c>
      <c r="F46" s="104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6"/>
      <c r="W46" s="107"/>
      <c r="X46" s="69">
        <f>X47</f>
        <v>19.26</v>
      </c>
      <c r="Y46" s="95">
        <f t="shared" si="0"/>
        <v>61.142857142857146</v>
      </c>
    </row>
    <row r="47" spans="1:25" ht="16.5" thickBot="1">
      <c r="A47" s="81" t="s">
        <v>17</v>
      </c>
      <c r="B47" s="59">
        <v>951</v>
      </c>
      <c r="C47" s="60"/>
      <c r="D47" s="60" t="s">
        <v>123</v>
      </c>
      <c r="E47" s="75">
        <f>E48</f>
        <v>31.5</v>
      </c>
      <c r="F47" s="104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6"/>
      <c r="W47" s="107"/>
      <c r="X47" s="75">
        <f>X48</f>
        <v>19.26</v>
      </c>
      <c r="Y47" s="95">
        <f t="shared" si="0"/>
        <v>61.142857142857146</v>
      </c>
    </row>
    <row r="48" spans="1:27" ht="32.25" thickBot="1">
      <c r="A48" s="41" t="s">
        <v>76</v>
      </c>
      <c r="B48" s="38">
        <v>951</v>
      </c>
      <c r="C48" s="39"/>
      <c r="D48" s="39" t="s">
        <v>124</v>
      </c>
      <c r="E48" s="68">
        <v>31.5</v>
      </c>
      <c r="F48" s="104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6"/>
      <c r="W48" s="107"/>
      <c r="X48" s="68">
        <v>19.26</v>
      </c>
      <c r="Y48" s="95">
        <f t="shared" si="0"/>
        <v>61.142857142857146</v>
      </c>
      <c r="AA48" s="157"/>
    </row>
    <row r="49" spans="1:25" ht="34.5" customHeight="1" thickBot="1">
      <c r="A49" s="11" t="s">
        <v>278</v>
      </c>
      <c r="B49" s="13">
        <v>951</v>
      </c>
      <c r="C49" s="9"/>
      <c r="D49" s="9" t="s">
        <v>125</v>
      </c>
      <c r="E49" s="69">
        <f>E50</f>
        <v>100</v>
      </c>
      <c r="F49" s="104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6"/>
      <c r="W49" s="107"/>
      <c r="X49" s="69">
        <f>X50</f>
        <v>0</v>
      </c>
      <c r="Y49" s="95">
        <f t="shared" si="0"/>
        <v>0</v>
      </c>
    </row>
    <row r="50" spans="1:25" ht="16.5" thickBot="1">
      <c r="A50" s="81" t="s">
        <v>17</v>
      </c>
      <c r="B50" s="82">
        <v>951</v>
      </c>
      <c r="C50" s="83"/>
      <c r="D50" s="82" t="s">
        <v>125</v>
      </c>
      <c r="E50" s="84">
        <f>E51</f>
        <v>100</v>
      </c>
      <c r="F50" s="104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6"/>
      <c r="W50" s="107"/>
      <c r="X50" s="84">
        <f>X51</f>
        <v>0</v>
      </c>
      <c r="Y50" s="95">
        <f t="shared" si="0"/>
        <v>0</v>
      </c>
    </row>
    <row r="51" spans="1:27" ht="33" customHeight="1" thickBot="1">
      <c r="A51" s="41" t="s">
        <v>51</v>
      </c>
      <c r="B51" s="38">
        <v>951</v>
      </c>
      <c r="C51" s="39"/>
      <c r="D51" s="39" t="s">
        <v>126</v>
      </c>
      <c r="E51" s="68">
        <v>100</v>
      </c>
      <c r="F51" s="104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6"/>
      <c r="W51" s="107"/>
      <c r="X51" s="68">
        <v>0</v>
      </c>
      <c r="Y51" s="95">
        <f t="shared" si="0"/>
        <v>0</v>
      </c>
      <c r="AA51" s="157"/>
    </row>
    <row r="52" spans="1:25" ht="33" customHeight="1" thickBot="1">
      <c r="A52" s="43" t="s">
        <v>233</v>
      </c>
      <c r="B52" s="13">
        <v>951</v>
      </c>
      <c r="C52" s="9"/>
      <c r="D52" s="9" t="s">
        <v>127</v>
      </c>
      <c r="E52" s="69">
        <f>E53</f>
        <v>10</v>
      </c>
      <c r="F52" s="104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6"/>
      <c r="W52" s="107"/>
      <c r="X52" s="69">
        <f>X53</f>
        <v>0</v>
      </c>
      <c r="Y52" s="95">
        <f t="shared" si="0"/>
        <v>0</v>
      </c>
    </row>
    <row r="53" spans="1:25" ht="18.75" customHeight="1" thickBot="1">
      <c r="A53" s="81" t="s">
        <v>17</v>
      </c>
      <c r="B53" s="59">
        <v>951</v>
      </c>
      <c r="C53" s="60"/>
      <c r="D53" s="60" t="s">
        <v>127</v>
      </c>
      <c r="E53" s="75">
        <f>E54+E55</f>
        <v>10</v>
      </c>
      <c r="F53" s="104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6"/>
      <c r="W53" s="107"/>
      <c r="X53" s="75">
        <f>X54+X55</f>
        <v>0</v>
      </c>
      <c r="Y53" s="95">
        <f t="shared" si="0"/>
        <v>0</v>
      </c>
    </row>
    <row r="54" spans="1:27" ht="33" customHeight="1" thickBot="1">
      <c r="A54" s="37" t="s">
        <v>73</v>
      </c>
      <c r="B54" s="38">
        <v>951</v>
      </c>
      <c r="C54" s="39"/>
      <c r="D54" s="39" t="s">
        <v>128</v>
      </c>
      <c r="E54" s="68">
        <v>10</v>
      </c>
      <c r="F54" s="104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6"/>
      <c r="W54" s="107"/>
      <c r="X54" s="68">
        <v>0</v>
      </c>
      <c r="Y54" s="95">
        <f t="shared" si="0"/>
        <v>0</v>
      </c>
      <c r="AA54" s="157"/>
    </row>
    <row r="55" spans="1:25" ht="33" customHeight="1" thickBot="1">
      <c r="A55" s="37" t="s">
        <v>74</v>
      </c>
      <c r="B55" s="38">
        <v>951</v>
      </c>
      <c r="C55" s="39"/>
      <c r="D55" s="39" t="s">
        <v>129</v>
      </c>
      <c r="E55" s="68">
        <v>0</v>
      </c>
      <c r="F55" s="104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6"/>
      <c r="W55" s="107"/>
      <c r="X55" s="68">
        <v>0</v>
      </c>
      <c r="Y55" s="95">
        <v>0</v>
      </c>
    </row>
    <row r="56" spans="1:25" ht="36.75" customHeight="1" thickBot="1">
      <c r="A56" s="61" t="s">
        <v>234</v>
      </c>
      <c r="B56" s="13">
        <v>951</v>
      </c>
      <c r="C56" s="9"/>
      <c r="D56" s="9" t="s">
        <v>130</v>
      </c>
      <c r="E56" s="69">
        <f>E57</f>
        <v>50</v>
      </c>
      <c r="F56" s="104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6"/>
      <c r="W56" s="107"/>
      <c r="X56" s="69">
        <f>X57</f>
        <v>49.982</v>
      </c>
      <c r="Y56" s="95">
        <f t="shared" si="0"/>
        <v>99.964</v>
      </c>
    </row>
    <row r="57" spans="1:25" ht="16.5" thickBot="1">
      <c r="A57" s="81" t="s">
        <v>17</v>
      </c>
      <c r="B57" s="82">
        <v>951</v>
      </c>
      <c r="C57" s="83"/>
      <c r="D57" s="82" t="s">
        <v>130</v>
      </c>
      <c r="E57" s="84">
        <f>E58+E59</f>
        <v>50</v>
      </c>
      <c r="F57" s="104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6"/>
      <c r="W57" s="107"/>
      <c r="X57" s="84">
        <f>X58+X59</f>
        <v>49.982</v>
      </c>
      <c r="Y57" s="95">
        <f t="shared" si="0"/>
        <v>99.964</v>
      </c>
    </row>
    <row r="58" spans="1:25" ht="34.5" customHeight="1" thickBot="1">
      <c r="A58" s="37" t="s">
        <v>35</v>
      </c>
      <c r="B58" s="38">
        <v>951</v>
      </c>
      <c r="C58" s="39"/>
      <c r="D58" s="39" t="s">
        <v>131</v>
      </c>
      <c r="E58" s="68">
        <v>0</v>
      </c>
      <c r="F58" s="104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6"/>
      <c r="W58" s="107"/>
      <c r="X58" s="68">
        <v>0</v>
      </c>
      <c r="Y58" s="95">
        <v>0</v>
      </c>
    </row>
    <row r="59" spans="1:27" ht="32.25" thickBot="1">
      <c r="A59" s="37" t="s">
        <v>36</v>
      </c>
      <c r="B59" s="38">
        <v>951</v>
      </c>
      <c r="C59" s="39"/>
      <c r="D59" s="39" t="s">
        <v>132</v>
      </c>
      <c r="E59" s="68">
        <v>50</v>
      </c>
      <c r="F59" s="104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6"/>
      <c r="W59" s="107"/>
      <c r="X59" s="68">
        <v>49.982</v>
      </c>
      <c r="Y59" s="95">
        <f t="shared" si="0"/>
        <v>99.964</v>
      </c>
      <c r="AA59" s="157"/>
    </row>
    <row r="60" spans="1:25" ht="35.25" customHeight="1" thickBot="1">
      <c r="A60" s="61" t="s">
        <v>235</v>
      </c>
      <c r="B60" s="13">
        <v>951</v>
      </c>
      <c r="C60" s="9"/>
      <c r="D60" s="9" t="s">
        <v>133</v>
      </c>
      <c r="E60" s="69">
        <f>E61</f>
        <v>100</v>
      </c>
      <c r="F60" s="44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6"/>
      <c r="W60" s="47"/>
      <c r="X60" s="69">
        <f>X61</f>
        <v>0</v>
      </c>
      <c r="Y60" s="95">
        <f t="shared" si="0"/>
        <v>0</v>
      </c>
    </row>
    <row r="61" spans="1:25" ht="16.5" thickBot="1">
      <c r="A61" s="81" t="s">
        <v>17</v>
      </c>
      <c r="B61" s="82">
        <v>951</v>
      </c>
      <c r="C61" s="83"/>
      <c r="D61" s="82" t="s">
        <v>133</v>
      </c>
      <c r="E61" s="84">
        <f>E62+E63+E64</f>
        <v>100</v>
      </c>
      <c r="F61" s="44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6"/>
      <c r="W61" s="47"/>
      <c r="X61" s="84">
        <f>X62+X63+X64</f>
        <v>0</v>
      </c>
      <c r="Y61" s="95">
        <f t="shared" si="0"/>
        <v>0</v>
      </c>
    </row>
    <row r="62" spans="1:27" ht="49.5" customHeight="1" thickBot="1">
      <c r="A62" s="37" t="s">
        <v>40</v>
      </c>
      <c r="B62" s="38">
        <v>951</v>
      </c>
      <c r="C62" s="39"/>
      <c r="D62" s="39" t="s">
        <v>134</v>
      </c>
      <c r="E62" s="68">
        <v>50</v>
      </c>
      <c r="F62" s="44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6"/>
      <c r="W62" s="47"/>
      <c r="X62" s="68">
        <v>0</v>
      </c>
      <c r="Y62" s="95">
        <f t="shared" si="0"/>
        <v>0</v>
      </c>
      <c r="AA62" s="157"/>
    </row>
    <row r="63" spans="1:27" ht="35.25" customHeight="1" thickBot="1">
      <c r="A63" s="37" t="s">
        <v>41</v>
      </c>
      <c r="B63" s="38">
        <v>951</v>
      </c>
      <c r="C63" s="39"/>
      <c r="D63" s="39" t="s">
        <v>212</v>
      </c>
      <c r="E63" s="68">
        <v>50</v>
      </c>
      <c r="F63" s="44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6"/>
      <c r="W63" s="47"/>
      <c r="X63" s="68">
        <v>0</v>
      </c>
      <c r="Y63" s="95">
        <f t="shared" si="0"/>
        <v>0</v>
      </c>
      <c r="AA63" s="157"/>
    </row>
    <row r="64" spans="1:25" ht="35.25" customHeight="1" thickBot="1">
      <c r="A64" s="37" t="s">
        <v>88</v>
      </c>
      <c r="B64" s="38">
        <v>951</v>
      </c>
      <c r="C64" s="39"/>
      <c r="D64" s="39" t="s">
        <v>204</v>
      </c>
      <c r="E64" s="68">
        <v>0</v>
      </c>
      <c r="F64" s="44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7"/>
      <c r="X64" s="68">
        <v>0</v>
      </c>
      <c r="Y64" s="95">
        <v>0</v>
      </c>
    </row>
    <row r="65" spans="1:25" ht="33" customHeight="1" thickBot="1">
      <c r="A65" s="61" t="s">
        <v>236</v>
      </c>
      <c r="B65" s="13">
        <v>951</v>
      </c>
      <c r="C65" s="9"/>
      <c r="D65" s="9" t="s">
        <v>135</v>
      </c>
      <c r="E65" s="69">
        <f>E66</f>
        <v>10000</v>
      </c>
      <c r="F65" s="44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7"/>
      <c r="X65" s="69">
        <f>X66</f>
        <v>0</v>
      </c>
      <c r="Y65" s="95">
        <f t="shared" si="0"/>
        <v>0</v>
      </c>
    </row>
    <row r="66" spans="1:25" ht="16.5" thickBot="1">
      <c r="A66" s="81" t="s">
        <v>17</v>
      </c>
      <c r="B66" s="82">
        <v>951</v>
      </c>
      <c r="C66" s="83"/>
      <c r="D66" s="82" t="s">
        <v>135</v>
      </c>
      <c r="E66" s="84">
        <f>E67+E68+E69</f>
        <v>10000</v>
      </c>
      <c r="F66" s="44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7"/>
      <c r="X66" s="84">
        <f>X67+X68+X69</f>
        <v>0</v>
      </c>
      <c r="Y66" s="95">
        <f t="shared" si="0"/>
        <v>0</v>
      </c>
    </row>
    <row r="67" spans="1:25" ht="48" thickBot="1">
      <c r="A67" s="37" t="s">
        <v>42</v>
      </c>
      <c r="B67" s="38">
        <v>951</v>
      </c>
      <c r="C67" s="39"/>
      <c r="D67" s="39" t="s">
        <v>136</v>
      </c>
      <c r="E67" s="68">
        <v>0</v>
      </c>
      <c r="F67" s="44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6"/>
      <c r="W67" s="47"/>
      <c r="X67" s="68">
        <v>0</v>
      </c>
      <c r="Y67" s="95">
        <v>0</v>
      </c>
    </row>
    <row r="68" spans="1:27" ht="79.5" thickBot="1">
      <c r="A68" s="85" t="s">
        <v>84</v>
      </c>
      <c r="B68" s="38">
        <v>951</v>
      </c>
      <c r="C68" s="39"/>
      <c r="D68" s="39" t="s">
        <v>137</v>
      </c>
      <c r="E68" s="68">
        <v>8000</v>
      </c>
      <c r="F68" s="44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6"/>
      <c r="W68" s="47"/>
      <c r="X68" s="68">
        <v>0</v>
      </c>
      <c r="Y68" s="95">
        <f t="shared" si="0"/>
        <v>0</v>
      </c>
      <c r="AA68" s="157"/>
    </row>
    <row r="69" spans="1:27" ht="95.25" thickBot="1">
      <c r="A69" s="85" t="s">
        <v>205</v>
      </c>
      <c r="B69" s="38">
        <v>951</v>
      </c>
      <c r="C69" s="39"/>
      <c r="D69" s="39" t="s">
        <v>206</v>
      </c>
      <c r="E69" s="68">
        <v>2000</v>
      </c>
      <c r="F69" s="44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6"/>
      <c r="W69" s="47"/>
      <c r="X69" s="68">
        <v>0</v>
      </c>
      <c r="Y69" s="95">
        <f t="shared" si="0"/>
        <v>0</v>
      </c>
      <c r="AA69" s="157"/>
    </row>
    <row r="70" spans="1:25" ht="66" customHeight="1" thickBot="1">
      <c r="A70" s="61" t="s">
        <v>237</v>
      </c>
      <c r="B70" s="13">
        <v>951</v>
      </c>
      <c r="C70" s="10"/>
      <c r="D70" s="9" t="s">
        <v>138</v>
      </c>
      <c r="E70" s="69">
        <f>E71</f>
        <v>36100</v>
      </c>
      <c r="F70" s="104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6"/>
      <c r="W70" s="107"/>
      <c r="X70" s="69">
        <f>X71</f>
        <v>124.791</v>
      </c>
      <c r="Y70" s="95">
        <f t="shared" si="0"/>
        <v>0.3456814404432133</v>
      </c>
    </row>
    <row r="71" spans="1:25" ht="16.5" thickBot="1">
      <c r="A71" s="81" t="s">
        <v>17</v>
      </c>
      <c r="B71" s="82">
        <v>951</v>
      </c>
      <c r="C71" s="83"/>
      <c r="D71" s="82" t="s">
        <v>138</v>
      </c>
      <c r="E71" s="84">
        <f>E72+E75+E73+E74+E76</f>
        <v>36100</v>
      </c>
      <c r="F71" s="104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6"/>
      <c r="W71" s="107"/>
      <c r="X71" s="84">
        <f>X72+X75+X73+X74+X76</f>
        <v>124.791</v>
      </c>
      <c r="Y71" s="95">
        <f t="shared" si="0"/>
        <v>0.3456814404432133</v>
      </c>
    </row>
    <row r="72" spans="1:25" ht="49.5" customHeight="1" thickBot="1">
      <c r="A72" s="37" t="s">
        <v>39</v>
      </c>
      <c r="B72" s="38">
        <v>951</v>
      </c>
      <c r="C72" s="39"/>
      <c r="D72" s="39" t="s">
        <v>139</v>
      </c>
      <c r="E72" s="68">
        <v>0</v>
      </c>
      <c r="F72" s="104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6"/>
      <c r="W72" s="107"/>
      <c r="X72" s="68">
        <v>0</v>
      </c>
      <c r="Y72" s="95">
        <v>0</v>
      </c>
    </row>
    <row r="73" spans="1:27" ht="49.5" customHeight="1" thickBot="1">
      <c r="A73" s="37" t="s">
        <v>97</v>
      </c>
      <c r="B73" s="38">
        <v>951</v>
      </c>
      <c r="C73" s="39"/>
      <c r="D73" s="39" t="s">
        <v>140</v>
      </c>
      <c r="E73" s="68">
        <v>11629.86</v>
      </c>
      <c r="F73" s="104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6"/>
      <c r="W73" s="107"/>
      <c r="X73" s="68">
        <v>124.791</v>
      </c>
      <c r="Y73" s="95">
        <f aca="true" t="shared" si="3" ref="Y73:Y136">X73/E73*100</f>
        <v>1.0730223751618677</v>
      </c>
      <c r="AA73" s="159"/>
    </row>
    <row r="74" spans="1:27" ht="49.5" customHeight="1" thickBot="1">
      <c r="A74" s="37" t="s">
        <v>98</v>
      </c>
      <c r="B74" s="38">
        <v>951</v>
      </c>
      <c r="C74" s="39"/>
      <c r="D74" s="39" t="s">
        <v>141</v>
      </c>
      <c r="E74" s="68">
        <v>6944.34</v>
      </c>
      <c r="F74" s="104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6"/>
      <c r="W74" s="107"/>
      <c r="X74" s="68">
        <v>0</v>
      </c>
      <c r="Y74" s="95">
        <f t="shared" si="3"/>
        <v>0</v>
      </c>
      <c r="AA74" s="157"/>
    </row>
    <row r="75" spans="1:27" ht="32.25" customHeight="1" thickBot="1">
      <c r="A75" s="85" t="s">
        <v>85</v>
      </c>
      <c r="B75" s="38">
        <v>951</v>
      </c>
      <c r="C75" s="39"/>
      <c r="D75" s="39" t="s">
        <v>142</v>
      </c>
      <c r="E75" s="68">
        <v>17000</v>
      </c>
      <c r="F75" s="104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6"/>
      <c r="W75" s="107"/>
      <c r="X75" s="68">
        <v>0</v>
      </c>
      <c r="Y75" s="95">
        <f t="shared" si="3"/>
        <v>0</v>
      </c>
      <c r="AA75" s="157"/>
    </row>
    <row r="76" spans="1:25" ht="66.75" customHeight="1" thickBot="1">
      <c r="A76" s="85" t="s">
        <v>208</v>
      </c>
      <c r="B76" s="38">
        <v>951</v>
      </c>
      <c r="C76" s="39"/>
      <c r="D76" s="39" t="s">
        <v>207</v>
      </c>
      <c r="E76" s="68">
        <v>525.8</v>
      </c>
      <c r="F76" s="104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6"/>
      <c r="W76" s="107"/>
      <c r="X76" s="68">
        <v>0</v>
      </c>
      <c r="Y76" s="95">
        <f t="shared" si="3"/>
        <v>0</v>
      </c>
    </row>
    <row r="77" spans="1:25" ht="32.25" thickBot="1">
      <c r="A77" s="61" t="s">
        <v>238</v>
      </c>
      <c r="B77" s="13">
        <v>951</v>
      </c>
      <c r="C77" s="9"/>
      <c r="D77" s="9" t="s">
        <v>143</v>
      </c>
      <c r="E77" s="69">
        <f>E78</f>
        <v>80</v>
      </c>
      <c r="F77" s="104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6"/>
      <c r="W77" s="107"/>
      <c r="X77" s="69">
        <f>X78</f>
        <v>0</v>
      </c>
      <c r="Y77" s="95">
        <f t="shared" si="3"/>
        <v>0</v>
      </c>
    </row>
    <row r="78" spans="1:25" ht="16.5" thickBot="1">
      <c r="A78" s="81" t="s">
        <v>17</v>
      </c>
      <c r="B78" s="82">
        <v>951</v>
      </c>
      <c r="C78" s="83"/>
      <c r="D78" s="82" t="s">
        <v>143</v>
      </c>
      <c r="E78" s="84">
        <f>E79</f>
        <v>80</v>
      </c>
      <c r="F78" s="104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6"/>
      <c r="W78" s="107"/>
      <c r="X78" s="84">
        <f>X79</f>
        <v>0</v>
      </c>
      <c r="Y78" s="95">
        <f t="shared" si="3"/>
        <v>0</v>
      </c>
    </row>
    <row r="79" spans="1:27" ht="33.75" customHeight="1" thickBot="1">
      <c r="A79" s="41" t="s">
        <v>48</v>
      </c>
      <c r="B79" s="38">
        <v>951</v>
      </c>
      <c r="C79" s="39"/>
      <c r="D79" s="39" t="s">
        <v>144</v>
      </c>
      <c r="E79" s="68">
        <v>80</v>
      </c>
      <c r="F79" s="104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6"/>
      <c r="W79" s="107"/>
      <c r="X79" s="68">
        <v>0</v>
      </c>
      <c r="Y79" s="95">
        <f t="shared" si="3"/>
        <v>0</v>
      </c>
      <c r="AA79" s="157"/>
    </row>
    <row r="80" spans="1:25" ht="16.5" thickBot="1">
      <c r="A80" s="61" t="s">
        <v>272</v>
      </c>
      <c r="B80" s="13">
        <v>951</v>
      </c>
      <c r="C80" s="9"/>
      <c r="D80" s="9" t="s">
        <v>145</v>
      </c>
      <c r="E80" s="69">
        <f>E81</f>
        <v>50</v>
      </c>
      <c r="F80" s="104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6"/>
      <c r="W80" s="107"/>
      <c r="X80" s="69">
        <f>X81</f>
        <v>0</v>
      </c>
      <c r="Y80" s="95">
        <f t="shared" si="3"/>
        <v>0</v>
      </c>
    </row>
    <row r="81" spans="1:25" ht="16.5" thickBot="1">
      <c r="A81" s="81" t="s">
        <v>17</v>
      </c>
      <c r="B81" s="82">
        <v>951</v>
      </c>
      <c r="C81" s="83"/>
      <c r="D81" s="82" t="s">
        <v>145</v>
      </c>
      <c r="E81" s="84">
        <f>E82</f>
        <v>50</v>
      </c>
      <c r="F81" s="104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6"/>
      <c r="W81" s="107"/>
      <c r="X81" s="84">
        <f>X82</f>
        <v>0</v>
      </c>
      <c r="Y81" s="95">
        <f t="shared" si="3"/>
        <v>0</v>
      </c>
    </row>
    <row r="82" spans="1:27" ht="32.25" thickBot="1">
      <c r="A82" s="41" t="s">
        <v>49</v>
      </c>
      <c r="B82" s="38">
        <v>951</v>
      </c>
      <c r="C82" s="39"/>
      <c r="D82" s="39" t="s">
        <v>146</v>
      </c>
      <c r="E82" s="68">
        <v>50</v>
      </c>
      <c r="F82" s="104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6"/>
      <c r="W82" s="107"/>
      <c r="X82" s="68">
        <v>0</v>
      </c>
      <c r="Y82" s="95">
        <f t="shared" si="3"/>
        <v>0</v>
      </c>
      <c r="AA82" s="157"/>
    </row>
    <row r="83" spans="1:25" ht="36.75" customHeight="1" thickBot="1">
      <c r="A83" s="43" t="s">
        <v>239</v>
      </c>
      <c r="B83" s="14">
        <v>951</v>
      </c>
      <c r="C83" s="9"/>
      <c r="D83" s="9" t="s">
        <v>147</v>
      </c>
      <c r="E83" s="69">
        <f>E84</f>
        <v>2802</v>
      </c>
      <c r="F83" s="104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6"/>
      <c r="W83" s="107"/>
      <c r="X83" s="69">
        <f>X84</f>
        <v>50</v>
      </c>
      <c r="Y83" s="95">
        <f t="shared" si="3"/>
        <v>1.7844396859386153</v>
      </c>
    </row>
    <row r="84" spans="1:25" ht="22.5" customHeight="1" thickBot="1">
      <c r="A84" s="81" t="s">
        <v>17</v>
      </c>
      <c r="B84" s="82">
        <v>951</v>
      </c>
      <c r="C84" s="83"/>
      <c r="D84" s="82" t="s">
        <v>147</v>
      </c>
      <c r="E84" s="84">
        <f>E85+E86+E87</f>
        <v>2802</v>
      </c>
      <c r="F84" s="104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6"/>
      <c r="W84" s="107"/>
      <c r="X84" s="84">
        <f>X85+X86+X87</f>
        <v>50</v>
      </c>
      <c r="Y84" s="95">
        <f t="shared" si="3"/>
        <v>1.7844396859386153</v>
      </c>
    </row>
    <row r="85" spans="1:27" ht="34.5" customHeight="1" thickBot="1">
      <c r="A85" s="41" t="s">
        <v>52</v>
      </c>
      <c r="B85" s="38">
        <v>951</v>
      </c>
      <c r="C85" s="39"/>
      <c r="D85" s="39" t="s">
        <v>148</v>
      </c>
      <c r="E85" s="68">
        <v>800</v>
      </c>
      <c r="F85" s="104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6"/>
      <c r="W85" s="107"/>
      <c r="X85" s="68">
        <v>50</v>
      </c>
      <c r="Y85" s="95">
        <f t="shared" si="3"/>
        <v>6.25</v>
      </c>
      <c r="AA85" s="159"/>
    </row>
    <row r="86" spans="1:27" ht="34.5" customHeight="1" thickBot="1">
      <c r="A86" s="41" t="s">
        <v>260</v>
      </c>
      <c r="B86" s="38">
        <v>951</v>
      </c>
      <c r="C86" s="39"/>
      <c r="D86" s="39" t="s">
        <v>261</v>
      </c>
      <c r="E86" s="68">
        <v>2000</v>
      </c>
      <c r="F86" s="104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6"/>
      <c r="W86" s="107"/>
      <c r="X86" s="68">
        <v>0</v>
      </c>
      <c r="Y86" s="95">
        <f t="shared" si="3"/>
        <v>0</v>
      </c>
      <c r="AA86" s="157"/>
    </row>
    <row r="87" spans="1:25" ht="34.5" customHeight="1" thickBot="1">
      <c r="A87" s="41" t="s">
        <v>288</v>
      </c>
      <c r="B87" s="38">
        <v>951</v>
      </c>
      <c r="C87" s="39"/>
      <c r="D87" s="39" t="s">
        <v>287</v>
      </c>
      <c r="E87" s="68">
        <v>2</v>
      </c>
      <c r="F87" s="104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6"/>
      <c r="W87" s="107"/>
      <c r="X87" s="68">
        <v>0</v>
      </c>
      <c r="Y87" s="95">
        <f t="shared" si="3"/>
        <v>0</v>
      </c>
    </row>
    <row r="88" spans="1:25" ht="16.5" thickBot="1">
      <c r="A88" s="11" t="s">
        <v>240</v>
      </c>
      <c r="B88" s="13">
        <v>951</v>
      </c>
      <c r="C88" s="10"/>
      <c r="D88" s="9" t="s">
        <v>149</v>
      </c>
      <c r="E88" s="69">
        <f>E89</f>
        <v>58979.996179999995</v>
      </c>
      <c r="F88" s="104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6"/>
      <c r="W88" s="107"/>
      <c r="X88" s="69">
        <f>X89</f>
        <v>5029.347999999999</v>
      </c>
      <c r="Y88" s="95">
        <f t="shared" si="3"/>
        <v>8.527209775753498</v>
      </c>
    </row>
    <row r="89" spans="1:25" ht="16.5" thickBot="1">
      <c r="A89" s="81" t="s">
        <v>17</v>
      </c>
      <c r="B89" s="82">
        <v>951</v>
      </c>
      <c r="C89" s="83"/>
      <c r="D89" s="82" t="s">
        <v>149</v>
      </c>
      <c r="E89" s="84">
        <f>E90+E93</f>
        <v>58979.996179999995</v>
      </c>
      <c r="F89" s="104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6"/>
      <c r="W89" s="107"/>
      <c r="X89" s="84">
        <f>X90+X93</f>
        <v>5029.347999999999</v>
      </c>
      <c r="Y89" s="95">
        <f t="shared" si="3"/>
        <v>8.527209775753498</v>
      </c>
    </row>
    <row r="90" spans="1:25" ht="16.5" thickBot="1">
      <c r="A90" s="5" t="s">
        <v>27</v>
      </c>
      <c r="B90" s="15">
        <v>951</v>
      </c>
      <c r="C90" s="6"/>
      <c r="D90" s="6" t="s">
        <v>150</v>
      </c>
      <c r="E90" s="72">
        <f>E91+E92</f>
        <v>34322.7</v>
      </c>
      <c r="F90" s="104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6"/>
      <c r="W90" s="107"/>
      <c r="X90" s="72">
        <f>X91+X92</f>
        <v>106.092</v>
      </c>
      <c r="Y90" s="95">
        <f t="shared" si="3"/>
        <v>0.30910155669571454</v>
      </c>
    </row>
    <row r="91" spans="1:27" ht="32.25" thickBot="1">
      <c r="A91" s="41" t="s">
        <v>44</v>
      </c>
      <c r="B91" s="38">
        <v>951</v>
      </c>
      <c r="C91" s="39"/>
      <c r="D91" s="39" t="s">
        <v>151</v>
      </c>
      <c r="E91" s="68">
        <v>236</v>
      </c>
      <c r="F91" s="104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6"/>
      <c r="W91" s="107"/>
      <c r="X91" s="68">
        <v>106.092</v>
      </c>
      <c r="Y91" s="95">
        <f t="shared" si="3"/>
        <v>44.95423728813559</v>
      </c>
      <c r="AA91" s="157"/>
    </row>
    <row r="92" spans="1:27" ht="16.5" thickBot="1">
      <c r="A92" s="41" t="s">
        <v>279</v>
      </c>
      <c r="B92" s="38">
        <v>951</v>
      </c>
      <c r="C92" s="39"/>
      <c r="D92" s="39" t="s">
        <v>280</v>
      </c>
      <c r="E92" s="68">
        <v>34086.7</v>
      </c>
      <c r="F92" s="104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6"/>
      <c r="W92" s="107"/>
      <c r="X92" s="68">
        <v>0</v>
      </c>
      <c r="Y92" s="95">
        <f t="shared" si="3"/>
        <v>0</v>
      </c>
      <c r="AA92" s="157"/>
    </row>
    <row r="93" spans="1:25" ht="19.5" customHeight="1" thickBot="1">
      <c r="A93" s="36" t="s">
        <v>45</v>
      </c>
      <c r="B93" s="15">
        <v>951</v>
      </c>
      <c r="C93" s="6"/>
      <c r="D93" s="6" t="s">
        <v>152</v>
      </c>
      <c r="E93" s="72">
        <f>SUM(E94:E99)</f>
        <v>24657.296179999998</v>
      </c>
      <c r="F93" s="104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6"/>
      <c r="W93" s="107"/>
      <c r="X93" s="72">
        <f>SUM(X94:X99)</f>
        <v>4923.255999999999</v>
      </c>
      <c r="Y93" s="95">
        <f t="shared" si="3"/>
        <v>19.966730999457052</v>
      </c>
    </row>
    <row r="94" spans="1:27" ht="32.25" thickBot="1">
      <c r="A94" s="37" t="s">
        <v>46</v>
      </c>
      <c r="B94" s="38">
        <v>951</v>
      </c>
      <c r="C94" s="39"/>
      <c r="D94" s="39" t="s">
        <v>153</v>
      </c>
      <c r="E94" s="68">
        <v>12928.3</v>
      </c>
      <c r="F94" s="104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6"/>
      <c r="W94" s="107"/>
      <c r="X94" s="68">
        <v>2769.515</v>
      </c>
      <c r="Y94" s="95">
        <f t="shared" si="3"/>
        <v>21.42211272943852</v>
      </c>
      <c r="AA94" s="157"/>
    </row>
    <row r="95" spans="1:25" ht="16.5" thickBot="1">
      <c r="A95" s="41" t="s">
        <v>100</v>
      </c>
      <c r="B95" s="38">
        <v>951</v>
      </c>
      <c r="C95" s="39"/>
      <c r="D95" s="39" t="s">
        <v>154</v>
      </c>
      <c r="E95" s="68">
        <v>0</v>
      </c>
      <c r="F95" s="104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6"/>
      <c r="W95" s="107"/>
      <c r="X95" s="68">
        <v>0</v>
      </c>
      <c r="Y95" s="95">
        <v>0</v>
      </c>
    </row>
    <row r="96" spans="1:27" ht="32.25" thickBot="1">
      <c r="A96" s="37" t="s">
        <v>47</v>
      </c>
      <c r="B96" s="38">
        <v>951</v>
      </c>
      <c r="C96" s="39"/>
      <c r="D96" s="39" t="s">
        <v>155</v>
      </c>
      <c r="E96" s="68">
        <v>10582.9</v>
      </c>
      <c r="F96" s="104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6"/>
      <c r="W96" s="107"/>
      <c r="X96" s="68">
        <v>1933.705</v>
      </c>
      <c r="Y96" s="95">
        <f t="shared" si="3"/>
        <v>18.271976490375984</v>
      </c>
      <c r="AA96" s="157"/>
    </row>
    <row r="97" spans="1:27" ht="32.25" thickBot="1">
      <c r="A97" s="37" t="s">
        <v>274</v>
      </c>
      <c r="B97" s="38">
        <v>951</v>
      </c>
      <c r="C97" s="39"/>
      <c r="D97" s="39" t="s">
        <v>275</v>
      </c>
      <c r="E97" s="68">
        <v>1000</v>
      </c>
      <c r="F97" s="104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6"/>
      <c r="W97" s="107"/>
      <c r="X97" s="68">
        <v>220.036</v>
      </c>
      <c r="Y97" s="95">
        <f t="shared" si="3"/>
        <v>22.003600000000002</v>
      </c>
      <c r="AA97" s="157"/>
    </row>
    <row r="98" spans="1:25" ht="32.25" thickBot="1">
      <c r="A98" s="37" t="s">
        <v>192</v>
      </c>
      <c r="B98" s="38">
        <v>951</v>
      </c>
      <c r="C98" s="39"/>
      <c r="D98" s="39" t="s">
        <v>193</v>
      </c>
      <c r="E98" s="68">
        <v>0</v>
      </c>
      <c r="F98" s="104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6"/>
      <c r="W98" s="107"/>
      <c r="X98" s="68">
        <v>0</v>
      </c>
      <c r="Y98" s="95">
        <v>0</v>
      </c>
    </row>
    <row r="99" spans="1:27" ht="32.25" thickBot="1">
      <c r="A99" s="76" t="s">
        <v>262</v>
      </c>
      <c r="B99" s="38">
        <v>951</v>
      </c>
      <c r="C99" s="39"/>
      <c r="D99" s="39" t="s">
        <v>263</v>
      </c>
      <c r="E99" s="68">
        <v>146.09618</v>
      </c>
      <c r="F99" s="104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6"/>
      <c r="W99" s="107"/>
      <c r="X99" s="68">
        <v>0</v>
      </c>
      <c r="Y99" s="95">
        <f t="shared" si="3"/>
        <v>0</v>
      </c>
      <c r="AA99" s="157"/>
    </row>
    <row r="100" spans="1:25" ht="35.25" customHeight="1" thickBot="1">
      <c r="A100" s="61" t="s">
        <v>241</v>
      </c>
      <c r="B100" s="13">
        <v>951</v>
      </c>
      <c r="C100" s="9"/>
      <c r="D100" s="9" t="s">
        <v>156</v>
      </c>
      <c r="E100" s="69">
        <f>E101</f>
        <v>10</v>
      </c>
      <c r="F100" s="104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6"/>
      <c r="W100" s="107"/>
      <c r="X100" s="69">
        <f>X101</f>
        <v>0</v>
      </c>
      <c r="Y100" s="95">
        <f t="shared" si="3"/>
        <v>0</v>
      </c>
    </row>
    <row r="101" spans="1:25" ht="16.5" thickBot="1">
      <c r="A101" s="81" t="s">
        <v>17</v>
      </c>
      <c r="B101" s="82">
        <v>951</v>
      </c>
      <c r="C101" s="83"/>
      <c r="D101" s="82" t="s">
        <v>156</v>
      </c>
      <c r="E101" s="84">
        <f>E102+E103</f>
        <v>10</v>
      </c>
      <c r="F101" s="104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6"/>
      <c r="W101" s="107"/>
      <c r="X101" s="84">
        <f>X102+X103</f>
        <v>0</v>
      </c>
      <c r="Y101" s="95">
        <f t="shared" si="3"/>
        <v>0</v>
      </c>
    </row>
    <row r="102" spans="1:27" ht="34.5" customHeight="1" thickBot="1">
      <c r="A102" s="37" t="s">
        <v>37</v>
      </c>
      <c r="B102" s="38">
        <v>951</v>
      </c>
      <c r="C102" s="39"/>
      <c r="D102" s="39" t="s">
        <v>157</v>
      </c>
      <c r="E102" s="68">
        <v>10</v>
      </c>
      <c r="F102" s="104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6"/>
      <c r="W102" s="107"/>
      <c r="X102" s="68">
        <v>0</v>
      </c>
      <c r="Y102" s="95">
        <f t="shared" si="3"/>
        <v>0</v>
      </c>
      <c r="AA102" s="157"/>
    </row>
    <row r="103" spans="1:25" ht="34.5" customHeight="1" thickBot="1">
      <c r="A103" s="37" t="s">
        <v>195</v>
      </c>
      <c r="B103" s="38">
        <v>951</v>
      </c>
      <c r="C103" s="39"/>
      <c r="D103" s="39" t="s">
        <v>194</v>
      </c>
      <c r="E103" s="68">
        <v>0</v>
      </c>
      <c r="F103" s="104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6"/>
      <c r="W103" s="107"/>
      <c r="X103" s="68">
        <v>0</v>
      </c>
      <c r="Y103" s="95">
        <v>0</v>
      </c>
    </row>
    <row r="104" spans="1:25" ht="49.5" customHeight="1" thickBot="1">
      <c r="A104" s="61" t="s">
        <v>242</v>
      </c>
      <c r="B104" s="13">
        <v>951</v>
      </c>
      <c r="C104" s="9"/>
      <c r="D104" s="9" t="s">
        <v>222</v>
      </c>
      <c r="E104" s="69">
        <f>E105</f>
        <v>74841.4</v>
      </c>
      <c r="F104" s="44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6"/>
      <c r="W104" s="47"/>
      <c r="X104" s="69">
        <f>X105</f>
        <v>17.15</v>
      </c>
      <c r="Y104" s="95">
        <f t="shared" si="3"/>
        <v>0.02291512451664453</v>
      </c>
    </row>
    <row r="105" spans="1:25" ht="25.5" customHeight="1" thickBot="1">
      <c r="A105" s="81" t="s">
        <v>17</v>
      </c>
      <c r="B105" s="59">
        <v>951</v>
      </c>
      <c r="C105" s="60"/>
      <c r="D105" s="60" t="s">
        <v>222</v>
      </c>
      <c r="E105" s="75">
        <f>E106+E107+E108+E109+E110+E111</f>
        <v>74841.4</v>
      </c>
      <c r="F105" s="44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6"/>
      <c r="W105" s="47"/>
      <c r="X105" s="75">
        <f>X106+X107+X108+X109+X110+X111</f>
        <v>17.15</v>
      </c>
      <c r="Y105" s="95">
        <f t="shared" si="3"/>
        <v>0.02291512451664453</v>
      </c>
    </row>
    <row r="106" spans="1:27" ht="34.5" customHeight="1" thickBot="1">
      <c r="A106" s="37" t="s">
        <v>90</v>
      </c>
      <c r="B106" s="38">
        <v>951</v>
      </c>
      <c r="C106" s="39"/>
      <c r="D106" s="39" t="s">
        <v>158</v>
      </c>
      <c r="E106" s="68">
        <v>18241</v>
      </c>
      <c r="F106" s="44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6"/>
      <c r="W106" s="47"/>
      <c r="X106" s="68">
        <v>17.15</v>
      </c>
      <c r="Y106" s="95">
        <f t="shared" si="3"/>
        <v>0.09401896825831917</v>
      </c>
      <c r="AA106" s="157"/>
    </row>
    <row r="107" spans="1:27" ht="36.75" customHeight="1" thickBot="1">
      <c r="A107" s="37" t="s">
        <v>102</v>
      </c>
      <c r="B107" s="38">
        <v>951</v>
      </c>
      <c r="C107" s="39"/>
      <c r="D107" s="39" t="s">
        <v>159</v>
      </c>
      <c r="E107" s="68">
        <v>500</v>
      </c>
      <c r="F107" s="44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6"/>
      <c r="W107" s="47"/>
      <c r="X107" s="68">
        <v>0</v>
      </c>
      <c r="Y107" s="95">
        <f t="shared" si="3"/>
        <v>0</v>
      </c>
      <c r="AA107" s="157"/>
    </row>
    <row r="108" spans="1:27" ht="47.25" customHeight="1" thickBot="1">
      <c r="A108" s="37" t="s">
        <v>264</v>
      </c>
      <c r="B108" s="38">
        <v>951</v>
      </c>
      <c r="C108" s="39"/>
      <c r="D108" s="39" t="s">
        <v>265</v>
      </c>
      <c r="E108" s="68">
        <v>3162.4</v>
      </c>
      <c r="F108" s="44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6"/>
      <c r="W108" s="47"/>
      <c r="X108" s="68">
        <v>0</v>
      </c>
      <c r="Y108" s="95">
        <f t="shared" si="3"/>
        <v>0</v>
      </c>
      <c r="AA108" s="157"/>
    </row>
    <row r="109" spans="1:27" ht="51.75" customHeight="1" thickBot="1">
      <c r="A109" s="37" t="s">
        <v>266</v>
      </c>
      <c r="B109" s="38">
        <v>951</v>
      </c>
      <c r="C109" s="39"/>
      <c r="D109" s="39" t="s">
        <v>267</v>
      </c>
      <c r="E109" s="68">
        <v>48900</v>
      </c>
      <c r="F109" s="44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6"/>
      <c r="W109" s="47"/>
      <c r="X109" s="68">
        <v>0</v>
      </c>
      <c r="Y109" s="95">
        <f t="shared" si="3"/>
        <v>0</v>
      </c>
      <c r="AA109" s="157"/>
    </row>
    <row r="110" spans="1:27" ht="36.75" customHeight="1" thickBot="1">
      <c r="A110" s="37" t="s">
        <v>268</v>
      </c>
      <c r="B110" s="38">
        <v>951</v>
      </c>
      <c r="C110" s="39"/>
      <c r="D110" s="39" t="s">
        <v>269</v>
      </c>
      <c r="E110" s="68">
        <v>3978</v>
      </c>
      <c r="F110" s="44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6"/>
      <c r="W110" s="47"/>
      <c r="X110" s="68">
        <v>0</v>
      </c>
      <c r="Y110" s="95">
        <f t="shared" si="3"/>
        <v>0</v>
      </c>
      <c r="AA110" s="157"/>
    </row>
    <row r="111" spans="1:25" ht="36.75" customHeight="1" thickBot="1">
      <c r="A111" s="37" t="s">
        <v>290</v>
      </c>
      <c r="B111" s="38">
        <v>951</v>
      </c>
      <c r="C111" s="39"/>
      <c r="D111" s="39" t="s">
        <v>289</v>
      </c>
      <c r="E111" s="68">
        <v>60</v>
      </c>
      <c r="F111" s="44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6"/>
      <c r="W111" s="47"/>
      <c r="X111" s="68">
        <v>0</v>
      </c>
      <c r="Y111" s="95">
        <f t="shared" si="3"/>
        <v>0</v>
      </c>
    </row>
    <row r="112" spans="1:25" ht="35.25" customHeight="1" thickBot="1">
      <c r="A112" s="61" t="s">
        <v>243</v>
      </c>
      <c r="B112" s="13" t="s">
        <v>2</v>
      </c>
      <c r="C112" s="9"/>
      <c r="D112" s="9" t="s">
        <v>196</v>
      </c>
      <c r="E112" s="69">
        <f>E113</f>
        <v>20</v>
      </c>
      <c r="F112" s="44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6"/>
      <c r="W112" s="47"/>
      <c r="X112" s="69">
        <f>X113</f>
        <v>0</v>
      </c>
      <c r="Y112" s="95">
        <f t="shared" si="3"/>
        <v>0</v>
      </c>
    </row>
    <row r="113" spans="1:25" ht="17.25" customHeight="1" thickBot="1">
      <c r="A113" s="81" t="s">
        <v>17</v>
      </c>
      <c r="B113" s="59" t="s">
        <v>2</v>
      </c>
      <c r="C113" s="60"/>
      <c r="D113" s="60" t="s">
        <v>197</v>
      </c>
      <c r="E113" s="75">
        <f>E114+E115</f>
        <v>20</v>
      </c>
      <c r="F113" s="44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6"/>
      <c r="W113" s="47"/>
      <c r="X113" s="75">
        <f>X114+X115</f>
        <v>0</v>
      </c>
      <c r="Y113" s="95">
        <f t="shared" si="3"/>
        <v>0</v>
      </c>
    </row>
    <row r="114" spans="1:25" ht="17.25" customHeight="1" thickBot="1">
      <c r="A114" s="37" t="s">
        <v>101</v>
      </c>
      <c r="B114" s="78">
        <v>951</v>
      </c>
      <c r="C114" s="79"/>
      <c r="D114" s="79" t="s">
        <v>197</v>
      </c>
      <c r="E114" s="77">
        <v>0</v>
      </c>
      <c r="F114" s="44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6"/>
      <c r="W114" s="47"/>
      <c r="X114" s="77">
        <v>0</v>
      </c>
      <c r="Y114" s="95">
        <v>0</v>
      </c>
    </row>
    <row r="115" spans="1:27" ht="17.25" customHeight="1" thickBot="1">
      <c r="A115" s="41" t="s">
        <v>100</v>
      </c>
      <c r="B115" s="78">
        <v>953</v>
      </c>
      <c r="C115" s="79"/>
      <c r="D115" s="79" t="s">
        <v>198</v>
      </c>
      <c r="E115" s="77">
        <v>20</v>
      </c>
      <c r="F115" s="44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6"/>
      <c r="W115" s="47"/>
      <c r="X115" s="77">
        <v>0</v>
      </c>
      <c r="Y115" s="95">
        <f t="shared" si="3"/>
        <v>0</v>
      </c>
      <c r="AA115" s="157"/>
    </row>
    <row r="116" spans="1:25" ht="33" customHeight="1" thickBot="1">
      <c r="A116" s="61" t="s">
        <v>244</v>
      </c>
      <c r="B116" s="13">
        <v>951</v>
      </c>
      <c r="C116" s="9"/>
      <c r="D116" s="9" t="s">
        <v>213</v>
      </c>
      <c r="E116" s="69">
        <f>E117</f>
        <v>5600</v>
      </c>
      <c r="F116" s="44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6"/>
      <c r="W116" s="47"/>
      <c r="X116" s="69">
        <f>X117</f>
        <v>1224.549</v>
      </c>
      <c r="Y116" s="95">
        <f t="shared" si="3"/>
        <v>21.866946428571428</v>
      </c>
    </row>
    <row r="117" spans="1:25" ht="17.25" customHeight="1" thickBot="1">
      <c r="A117" s="81" t="s">
        <v>17</v>
      </c>
      <c r="B117" s="59">
        <v>951</v>
      </c>
      <c r="C117" s="60"/>
      <c r="D117" s="60" t="s">
        <v>214</v>
      </c>
      <c r="E117" s="75">
        <f>E118</f>
        <v>5600</v>
      </c>
      <c r="F117" s="44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6"/>
      <c r="W117" s="47"/>
      <c r="X117" s="75">
        <f>X118</f>
        <v>1224.549</v>
      </c>
      <c r="Y117" s="95">
        <f t="shared" si="3"/>
        <v>21.866946428571428</v>
      </c>
    </row>
    <row r="118" spans="1:27" ht="17.25" customHeight="1" thickBot="1">
      <c r="A118" s="37" t="s">
        <v>215</v>
      </c>
      <c r="B118" s="78">
        <v>951</v>
      </c>
      <c r="C118" s="79"/>
      <c r="D118" s="79" t="s">
        <v>214</v>
      </c>
      <c r="E118" s="77">
        <v>5600</v>
      </c>
      <c r="F118" s="44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6"/>
      <c r="W118" s="47"/>
      <c r="X118" s="77">
        <v>1224.549</v>
      </c>
      <c r="Y118" s="95">
        <f t="shared" si="3"/>
        <v>21.866946428571428</v>
      </c>
      <c r="AA118" s="159"/>
    </row>
    <row r="119" spans="1:25" ht="36.75" customHeight="1" thickBot="1">
      <c r="A119" s="61" t="s">
        <v>245</v>
      </c>
      <c r="B119" s="13">
        <v>951</v>
      </c>
      <c r="C119" s="9"/>
      <c r="D119" s="9" t="s">
        <v>216</v>
      </c>
      <c r="E119" s="69">
        <f>E120</f>
        <v>10</v>
      </c>
      <c r="F119" s="44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6"/>
      <c r="W119" s="47"/>
      <c r="X119" s="69">
        <f>X120</f>
        <v>0</v>
      </c>
      <c r="Y119" s="95">
        <f t="shared" si="3"/>
        <v>0</v>
      </c>
    </row>
    <row r="120" spans="1:25" ht="17.25" customHeight="1" thickBot="1">
      <c r="A120" s="81" t="s">
        <v>17</v>
      </c>
      <c r="B120" s="59">
        <v>951</v>
      </c>
      <c r="C120" s="60"/>
      <c r="D120" s="60" t="s">
        <v>217</v>
      </c>
      <c r="E120" s="75">
        <f>E121</f>
        <v>10</v>
      </c>
      <c r="F120" s="44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6"/>
      <c r="W120" s="47"/>
      <c r="X120" s="75">
        <f>X121</f>
        <v>0</v>
      </c>
      <c r="Y120" s="95">
        <f t="shared" si="3"/>
        <v>0</v>
      </c>
    </row>
    <row r="121" spans="1:27" ht="17.25" customHeight="1" thickBot="1">
      <c r="A121" s="37" t="s">
        <v>215</v>
      </c>
      <c r="B121" s="78">
        <v>951</v>
      </c>
      <c r="C121" s="79"/>
      <c r="D121" s="79" t="s">
        <v>217</v>
      </c>
      <c r="E121" s="77">
        <v>10</v>
      </c>
      <c r="F121" s="44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6"/>
      <c r="W121" s="47"/>
      <c r="X121" s="77">
        <v>0</v>
      </c>
      <c r="Y121" s="95">
        <f t="shared" si="3"/>
        <v>0</v>
      </c>
      <c r="AA121" s="157"/>
    </row>
    <row r="122" spans="1:25" ht="38.25" customHeight="1" thickBot="1">
      <c r="A122" s="61" t="s">
        <v>246</v>
      </c>
      <c r="B122" s="13">
        <v>951</v>
      </c>
      <c r="C122" s="9"/>
      <c r="D122" s="9" t="s">
        <v>218</v>
      </c>
      <c r="E122" s="69">
        <f>E123</f>
        <v>27714.331149999998</v>
      </c>
      <c r="F122" s="44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6"/>
      <c r="W122" s="47"/>
      <c r="X122" s="69">
        <f>X123</f>
        <v>262.564</v>
      </c>
      <c r="Y122" s="95">
        <f t="shared" si="3"/>
        <v>0.9473943230991525</v>
      </c>
    </row>
    <row r="123" spans="1:25" ht="17.25" customHeight="1" thickBot="1">
      <c r="A123" s="81" t="s">
        <v>17</v>
      </c>
      <c r="B123" s="59">
        <v>951</v>
      </c>
      <c r="C123" s="60"/>
      <c r="D123" s="60" t="s">
        <v>219</v>
      </c>
      <c r="E123" s="75">
        <f>E124+E125</f>
        <v>27714.331149999998</v>
      </c>
      <c r="F123" s="44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6"/>
      <c r="W123" s="47"/>
      <c r="X123" s="75">
        <f>X124+X125</f>
        <v>262.564</v>
      </c>
      <c r="Y123" s="95">
        <f t="shared" si="3"/>
        <v>0.9473943230991525</v>
      </c>
    </row>
    <row r="124" spans="1:27" ht="17.25" customHeight="1" thickBot="1">
      <c r="A124" s="37" t="s">
        <v>215</v>
      </c>
      <c r="B124" s="78">
        <v>951</v>
      </c>
      <c r="C124" s="79"/>
      <c r="D124" s="79" t="s">
        <v>219</v>
      </c>
      <c r="E124" s="77">
        <v>7524.27857</v>
      </c>
      <c r="F124" s="44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6"/>
      <c r="W124" s="47"/>
      <c r="X124" s="77">
        <v>262.564</v>
      </c>
      <c r="Y124" s="95">
        <f t="shared" si="3"/>
        <v>3.4895571390308056</v>
      </c>
      <c r="AA124" s="159"/>
    </row>
    <row r="125" spans="1:25" ht="17.25" customHeight="1" thickBot="1">
      <c r="A125" s="37" t="s">
        <v>270</v>
      </c>
      <c r="B125" s="78">
        <v>951</v>
      </c>
      <c r="C125" s="79"/>
      <c r="D125" s="79" t="s">
        <v>271</v>
      </c>
      <c r="E125" s="77">
        <v>20190.05258</v>
      </c>
      <c r="F125" s="44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6"/>
      <c r="W125" s="47"/>
      <c r="X125" s="77">
        <v>0</v>
      </c>
      <c r="Y125" s="95">
        <f t="shared" si="3"/>
        <v>0</v>
      </c>
    </row>
    <row r="126" spans="1:25" ht="39" customHeight="1" thickBot="1">
      <c r="A126" s="56" t="s">
        <v>28</v>
      </c>
      <c r="B126" s="54" t="s">
        <v>2</v>
      </c>
      <c r="C126" s="86"/>
      <c r="D126" s="86" t="s">
        <v>160</v>
      </c>
      <c r="E126" s="70">
        <f>E127+E183</f>
        <v>145533.73636</v>
      </c>
      <c r="F126" s="44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6"/>
      <c r="W126" s="47"/>
      <c r="X126" s="70">
        <f>X127+X183</f>
        <v>43483.428</v>
      </c>
      <c r="Y126" s="95">
        <f t="shared" si="3"/>
        <v>29.878589726052983</v>
      </c>
    </row>
    <row r="127" spans="1:25" ht="35.25" customHeight="1" thickBot="1">
      <c r="A127" s="81" t="s">
        <v>17</v>
      </c>
      <c r="B127" s="82">
        <v>951</v>
      </c>
      <c r="C127" s="83"/>
      <c r="D127" s="82" t="s">
        <v>160</v>
      </c>
      <c r="E127" s="71">
        <f>E128+E129+E133+E137+E140+E141+E151+E153+E166+E168+E170+E172+E174+E176+E178+E180+E163+E135+E139+E155+E161+E159+E157</f>
        <v>124000.39552</v>
      </c>
      <c r="F127" s="44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6"/>
      <c r="W127" s="47"/>
      <c r="X127" s="71">
        <f>X128+X129+X133+X137+X140+X141+X151+X153+X166+X168+X170+X172+X174+X176+X178+X180+X163+X135+X139+X155+X161+X159+X157</f>
        <v>25558.407000000003</v>
      </c>
      <c r="Y127" s="95">
        <f t="shared" si="3"/>
        <v>20.61155280418254</v>
      </c>
    </row>
    <row r="128" spans="1:27" ht="16.5" thickBot="1">
      <c r="A128" s="97" t="s">
        <v>29</v>
      </c>
      <c r="B128" s="78">
        <v>951</v>
      </c>
      <c r="C128" s="79"/>
      <c r="D128" s="79" t="s">
        <v>161</v>
      </c>
      <c r="E128" s="77">
        <v>2203.6</v>
      </c>
      <c r="F128" s="111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3"/>
      <c r="W128" s="114"/>
      <c r="X128" s="77">
        <v>686.811</v>
      </c>
      <c r="Y128" s="95">
        <f t="shared" si="3"/>
        <v>31.167680159738616</v>
      </c>
      <c r="AA128" s="159"/>
    </row>
    <row r="129" spans="1:25" ht="48" thickBot="1">
      <c r="A129" s="8" t="s">
        <v>5</v>
      </c>
      <c r="B129" s="13">
        <v>951</v>
      </c>
      <c r="C129" s="9"/>
      <c r="D129" s="9" t="s">
        <v>160</v>
      </c>
      <c r="E129" s="69">
        <f>E130+E131+E132</f>
        <v>4721.9</v>
      </c>
      <c r="F129" s="115" t="e">
        <f>#REF!+#REF!+F153+F155+#REF!+#REF!+#REF!+#REF!+#REF!+#REF!+#REF!+F180</f>
        <v>#REF!</v>
      </c>
      <c r="G129" s="116" t="e">
        <f>#REF!+#REF!+G153+G155+#REF!+#REF!+#REF!+#REF!+#REF!+#REF!+#REF!+G180</f>
        <v>#REF!</v>
      </c>
      <c r="H129" s="116" t="e">
        <f>#REF!+#REF!+H153+H155+#REF!+#REF!+#REF!+#REF!+#REF!+#REF!+#REF!+H180</f>
        <v>#REF!</v>
      </c>
      <c r="I129" s="116" t="e">
        <f>#REF!+#REF!+I153+I155+#REF!+#REF!+#REF!+#REF!+#REF!+#REF!+#REF!+I180</f>
        <v>#REF!</v>
      </c>
      <c r="J129" s="116" t="e">
        <f>#REF!+#REF!+J153+J155+#REF!+#REF!+#REF!+#REF!+#REF!+#REF!+#REF!+J180</f>
        <v>#REF!</v>
      </c>
      <c r="K129" s="116" t="e">
        <f>#REF!+#REF!+K153+K155+#REF!+#REF!+#REF!+#REF!+#REF!+#REF!+#REF!+K180</f>
        <v>#REF!</v>
      </c>
      <c r="L129" s="116" t="e">
        <f>#REF!+#REF!+L153+L155+#REF!+#REF!+#REF!+#REF!+#REF!+#REF!+#REF!+L180</f>
        <v>#REF!</v>
      </c>
      <c r="M129" s="116" t="e">
        <f>#REF!+#REF!+M153+M155+#REF!+#REF!+#REF!+#REF!+#REF!+#REF!+#REF!+M180</f>
        <v>#REF!</v>
      </c>
      <c r="N129" s="116" t="e">
        <f>#REF!+#REF!+N153+N155+#REF!+#REF!+#REF!+#REF!+#REF!+#REF!+#REF!+N180</f>
        <v>#REF!</v>
      </c>
      <c r="O129" s="116" t="e">
        <f>#REF!+#REF!+O153+O155+#REF!+#REF!+#REF!+#REF!+#REF!+#REF!+#REF!+O180</f>
        <v>#REF!</v>
      </c>
      <c r="P129" s="116" t="e">
        <f>#REF!+#REF!+P153+P155+#REF!+#REF!+#REF!+#REF!+#REF!+#REF!+#REF!+P180</f>
        <v>#REF!</v>
      </c>
      <c r="Q129" s="116" t="e">
        <f>#REF!+#REF!+Q153+Q155+#REF!+#REF!+#REF!+#REF!+#REF!+#REF!+#REF!+Q180</f>
        <v>#REF!</v>
      </c>
      <c r="R129" s="116" t="e">
        <f>#REF!+#REF!+R153+R155+#REF!+#REF!+#REF!+#REF!+#REF!+#REF!+#REF!+R180</f>
        <v>#REF!</v>
      </c>
      <c r="S129" s="116" t="e">
        <f>#REF!+#REF!+S153+S155+#REF!+#REF!+#REF!+#REF!+#REF!+#REF!+#REF!+S180</f>
        <v>#REF!</v>
      </c>
      <c r="T129" s="116" t="e">
        <f>#REF!+#REF!+T153+T155+#REF!+#REF!+#REF!+#REF!+#REF!+#REF!+#REF!+T180</f>
        <v>#REF!</v>
      </c>
      <c r="U129" s="116" t="e">
        <f>#REF!+#REF!+U153+U155+#REF!+#REF!+#REF!+#REF!+#REF!+#REF!+#REF!+U180</f>
        <v>#REF!</v>
      </c>
      <c r="V129" s="117" t="e">
        <f>#REF!+#REF!+V153+V155+#REF!+#REF!+#REF!+#REF!+#REF!+#REF!+#REF!+V180</f>
        <v>#REF!</v>
      </c>
      <c r="W129" s="102" t="e">
        <f>V129/E127*100</f>
        <v>#REF!</v>
      </c>
      <c r="X129" s="69">
        <f>X130+X131+X132</f>
        <v>904.489</v>
      </c>
      <c r="Y129" s="95">
        <f t="shared" si="3"/>
        <v>19.155191766026388</v>
      </c>
    </row>
    <row r="130" spans="1:27" ht="20.25" customHeight="1" outlineLevel="3" thickBot="1">
      <c r="A130" s="57" t="s">
        <v>86</v>
      </c>
      <c r="B130" s="58">
        <v>951</v>
      </c>
      <c r="C130" s="39"/>
      <c r="D130" s="39" t="s">
        <v>162</v>
      </c>
      <c r="E130" s="68">
        <v>2709.9</v>
      </c>
      <c r="F130" s="118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20"/>
      <c r="W130" s="102"/>
      <c r="X130" s="68">
        <v>537.104</v>
      </c>
      <c r="Y130" s="95">
        <f t="shared" si="3"/>
        <v>19.82006716114986</v>
      </c>
      <c r="AA130" s="159"/>
    </row>
    <row r="131" spans="1:27" ht="18.75" customHeight="1" outlineLevel="6" thickBot="1">
      <c r="A131" s="37" t="s">
        <v>87</v>
      </c>
      <c r="B131" s="38">
        <v>951</v>
      </c>
      <c r="C131" s="39"/>
      <c r="D131" s="39" t="s">
        <v>163</v>
      </c>
      <c r="E131" s="68">
        <v>2012</v>
      </c>
      <c r="F131" s="121" t="e">
        <f>#REF!</f>
        <v>#REF!</v>
      </c>
      <c r="G131" s="122" t="e">
        <f>#REF!</f>
        <v>#REF!</v>
      </c>
      <c r="H131" s="122" t="e">
        <f>#REF!</f>
        <v>#REF!</v>
      </c>
      <c r="I131" s="122" t="e">
        <f>#REF!</f>
        <v>#REF!</v>
      </c>
      <c r="J131" s="122" t="e">
        <f>#REF!</f>
        <v>#REF!</v>
      </c>
      <c r="K131" s="122" t="e">
        <f>#REF!</f>
        <v>#REF!</v>
      </c>
      <c r="L131" s="122" t="e">
        <f>#REF!</f>
        <v>#REF!</v>
      </c>
      <c r="M131" s="122" t="e">
        <f>#REF!</f>
        <v>#REF!</v>
      </c>
      <c r="N131" s="122" t="e">
        <f>#REF!</f>
        <v>#REF!</v>
      </c>
      <c r="O131" s="122" t="e">
        <f>#REF!</f>
        <v>#REF!</v>
      </c>
      <c r="P131" s="122" t="e">
        <f>#REF!</f>
        <v>#REF!</v>
      </c>
      <c r="Q131" s="122" t="e">
        <f>#REF!</f>
        <v>#REF!</v>
      </c>
      <c r="R131" s="122" t="e">
        <f>#REF!</f>
        <v>#REF!</v>
      </c>
      <c r="S131" s="122" t="e">
        <f>#REF!</f>
        <v>#REF!</v>
      </c>
      <c r="T131" s="122" t="e">
        <f>#REF!</f>
        <v>#REF!</v>
      </c>
      <c r="U131" s="122" t="e">
        <f>#REF!</f>
        <v>#REF!</v>
      </c>
      <c r="V131" s="123" t="e">
        <f>#REF!</f>
        <v>#REF!</v>
      </c>
      <c r="W131" s="102" t="e">
        <f>V131/E130*100</f>
        <v>#REF!</v>
      </c>
      <c r="X131" s="68">
        <v>367.385</v>
      </c>
      <c r="Y131" s="95">
        <f t="shared" si="3"/>
        <v>18.25969184890656</v>
      </c>
      <c r="AA131" s="159"/>
    </row>
    <row r="132" spans="1:25" ht="21.75" customHeight="1" outlineLevel="6" thickBot="1">
      <c r="A132" s="37" t="s">
        <v>81</v>
      </c>
      <c r="B132" s="38">
        <v>951</v>
      </c>
      <c r="C132" s="39"/>
      <c r="D132" s="39" t="s">
        <v>164</v>
      </c>
      <c r="E132" s="68">
        <v>0</v>
      </c>
      <c r="F132" s="99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1"/>
      <c r="W132" s="102"/>
      <c r="X132" s="68">
        <v>0</v>
      </c>
      <c r="Y132" s="95">
        <v>0</v>
      </c>
    </row>
    <row r="133" spans="1:25" ht="19.5" customHeight="1" outlineLevel="6" thickBot="1">
      <c r="A133" s="8" t="s">
        <v>6</v>
      </c>
      <c r="B133" s="13">
        <v>951</v>
      </c>
      <c r="C133" s="9"/>
      <c r="D133" s="9" t="s">
        <v>160</v>
      </c>
      <c r="E133" s="69">
        <f>E134</f>
        <v>8722.6</v>
      </c>
      <c r="F133" s="99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1"/>
      <c r="W133" s="102"/>
      <c r="X133" s="69">
        <f>X134</f>
        <v>2109.526</v>
      </c>
      <c r="Y133" s="95">
        <f t="shared" si="3"/>
        <v>24.184600921743513</v>
      </c>
    </row>
    <row r="134" spans="1:27" ht="19.5" customHeight="1" outlineLevel="6" thickBot="1">
      <c r="A134" s="57" t="s">
        <v>82</v>
      </c>
      <c r="B134" s="38">
        <v>951</v>
      </c>
      <c r="C134" s="39"/>
      <c r="D134" s="39" t="s">
        <v>162</v>
      </c>
      <c r="E134" s="68">
        <v>8722.6</v>
      </c>
      <c r="F134" s="99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1"/>
      <c r="W134" s="102"/>
      <c r="X134" s="68">
        <v>2109.526</v>
      </c>
      <c r="Y134" s="95">
        <f t="shared" si="3"/>
        <v>24.184600921743513</v>
      </c>
      <c r="AA134" s="159"/>
    </row>
    <row r="135" spans="1:25" ht="21" customHeight="1" outlineLevel="6" thickBot="1">
      <c r="A135" s="8" t="s">
        <v>77</v>
      </c>
      <c r="B135" s="13">
        <v>951</v>
      </c>
      <c r="C135" s="9"/>
      <c r="D135" s="9" t="s">
        <v>160</v>
      </c>
      <c r="E135" s="69">
        <f>E136</f>
        <v>28.025</v>
      </c>
      <c r="F135" s="124">
        <v>96</v>
      </c>
      <c r="G135" s="72">
        <v>96</v>
      </c>
      <c r="H135" s="72">
        <v>96</v>
      </c>
      <c r="I135" s="72">
        <v>96</v>
      </c>
      <c r="J135" s="72">
        <v>96</v>
      </c>
      <c r="K135" s="72">
        <v>96</v>
      </c>
      <c r="L135" s="72">
        <v>96</v>
      </c>
      <c r="M135" s="72">
        <v>96</v>
      </c>
      <c r="N135" s="72">
        <v>96</v>
      </c>
      <c r="O135" s="72">
        <v>96</v>
      </c>
      <c r="P135" s="72">
        <v>96</v>
      </c>
      <c r="Q135" s="72">
        <v>96</v>
      </c>
      <c r="R135" s="72">
        <v>96</v>
      </c>
      <c r="S135" s="72">
        <v>96</v>
      </c>
      <c r="T135" s="72">
        <v>96</v>
      </c>
      <c r="U135" s="100">
        <v>96</v>
      </c>
      <c r="V135" s="125">
        <v>141</v>
      </c>
      <c r="W135" s="102">
        <f>V135/E133*100</f>
        <v>1.6164904959530415</v>
      </c>
      <c r="X135" s="69">
        <f>X136</f>
        <v>0</v>
      </c>
      <c r="Y135" s="95">
        <f t="shared" si="3"/>
        <v>0</v>
      </c>
    </row>
    <row r="136" spans="1:27" ht="37.5" customHeight="1" outlineLevel="3" thickBot="1">
      <c r="A136" s="37" t="s">
        <v>78</v>
      </c>
      <c r="B136" s="38">
        <v>951</v>
      </c>
      <c r="C136" s="39"/>
      <c r="D136" s="39" t="s">
        <v>165</v>
      </c>
      <c r="E136" s="68">
        <v>28.025</v>
      </c>
      <c r="F136" s="118" t="e">
        <f>#REF!</f>
        <v>#REF!</v>
      </c>
      <c r="G136" s="119" t="e">
        <f>#REF!</f>
        <v>#REF!</v>
      </c>
      <c r="H136" s="119" t="e">
        <f>#REF!</f>
        <v>#REF!</v>
      </c>
      <c r="I136" s="119" t="e">
        <f>#REF!</f>
        <v>#REF!</v>
      </c>
      <c r="J136" s="119" t="e">
        <f>#REF!</f>
        <v>#REF!</v>
      </c>
      <c r="K136" s="119" t="e">
        <f>#REF!</f>
        <v>#REF!</v>
      </c>
      <c r="L136" s="119" t="e">
        <f>#REF!</f>
        <v>#REF!</v>
      </c>
      <c r="M136" s="119" t="e">
        <f>#REF!</f>
        <v>#REF!</v>
      </c>
      <c r="N136" s="119" t="e">
        <f>#REF!</f>
        <v>#REF!</v>
      </c>
      <c r="O136" s="119" t="e">
        <f>#REF!</f>
        <v>#REF!</v>
      </c>
      <c r="P136" s="119" t="e">
        <f>#REF!</f>
        <v>#REF!</v>
      </c>
      <c r="Q136" s="119" t="e">
        <f>#REF!</f>
        <v>#REF!</v>
      </c>
      <c r="R136" s="119" t="e">
        <f>#REF!</f>
        <v>#REF!</v>
      </c>
      <c r="S136" s="119" t="e">
        <f>#REF!</f>
        <v>#REF!</v>
      </c>
      <c r="T136" s="119" t="e">
        <f>#REF!</f>
        <v>#REF!</v>
      </c>
      <c r="U136" s="119" t="e">
        <f>#REF!</f>
        <v>#REF!</v>
      </c>
      <c r="V136" s="126" t="e">
        <f>#REF!</f>
        <v>#REF!</v>
      </c>
      <c r="W136" s="102" t="e">
        <f>V136/E134*100</f>
        <v>#REF!</v>
      </c>
      <c r="X136" s="68">
        <v>0</v>
      </c>
      <c r="Y136" s="95">
        <f t="shared" si="3"/>
        <v>0</v>
      </c>
      <c r="AA136" s="157"/>
    </row>
    <row r="137" spans="1:25" ht="18.75" customHeight="1" outlineLevel="3" thickBot="1">
      <c r="A137" s="8" t="s">
        <v>7</v>
      </c>
      <c r="B137" s="13">
        <v>951</v>
      </c>
      <c r="C137" s="9"/>
      <c r="D137" s="9" t="s">
        <v>160</v>
      </c>
      <c r="E137" s="69">
        <f>E138</f>
        <v>6512.6</v>
      </c>
      <c r="F137" s="127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8"/>
      <c r="W137" s="102"/>
      <c r="X137" s="69">
        <f>X138</f>
        <v>1486.747</v>
      </c>
      <c r="Y137" s="95">
        <f aca="true" t="shared" si="4" ref="Y137:Y197">X137/E137*100</f>
        <v>22.828778060989467</v>
      </c>
    </row>
    <row r="138" spans="1:27" ht="33" customHeight="1" outlineLevel="3" thickBot="1">
      <c r="A138" s="57" t="s">
        <v>83</v>
      </c>
      <c r="B138" s="38">
        <v>951</v>
      </c>
      <c r="C138" s="39"/>
      <c r="D138" s="39" t="s">
        <v>162</v>
      </c>
      <c r="E138" s="68">
        <v>6512.6</v>
      </c>
      <c r="F138" s="127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8"/>
      <c r="W138" s="102"/>
      <c r="X138" s="68">
        <v>1486.747</v>
      </c>
      <c r="Y138" s="95">
        <f t="shared" si="4"/>
        <v>22.828778060989467</v>
      </c>
      <c r="AA138" s="159"/>
    </row>
    <row r="139" spans="1:25" ht="20.25" customHeight="1" outlineLevel="5" thickBot="1">
      <c r="A139" s="96" t="s">
        <v>91</v>
      </c>
      <c r="B139" s="78">
        <v>951</v>
      </c>
      <c r="C139" s="79"/>
      <c r="D139" s="79" t="s">
        <v>166</v>
      </c>
      <c r="E139" s="77">
        <v>0</v>
      </c>
      <c r="F139" s="129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1"/>
      <c r="W139" s="132"/>
      <c r="X139" s="77">
        <v>0</v>
      </c>
      <c r="Y139" s="95">
        <v>0</v>
      </c>
    </row>
    <row r="140" spans="1:27" ht="32.25" outlineLevel="4" thickBot="1">
      <c r="A140" s="97" t="s">
        <v>30</v>
      </c>
      <c r="B140" s="78">
        <v>951</v>
      </c>
      <c r="C140" s="79"/>
      <c r="D140" s="79" t="s">
        <v>167</v>
      </c>
      <c r="E140" s="77">
        <v>200</v>
      </c>
      <c r="F140" s="133" t="e">
        <f>#REF!</f>
        <v>#REF!</v>
      </c>
      <c r="G140" s="134" t="e">
        <f>#REF!</f>
        <v>#REF!</v>
      </c>
      <c r="H140" s="134" t="e">
        <f>#REF!</f>
        <v>#REF!</v>
      </c>
      <c r="I140" s="134" t="e">
        <f>#REF!</f>
        <v>#REF!</v>
      </c>
      <c r="J140" s="134" t="e">
        <f>#REF!</f>
        <v>#REF!</v>
      </c>
      <c r="K140" s="134" t="e">
        <f>#REF!</f>
        <v>#REF!</v>
      </c>
      <c r="L140" s="134" t="e">
        <f>#REF!</f>
        <v>#REF!</v>
      </c>
      <c r="M140" s="134" t="e">
        <f>#REF!</f>
        <v>#REF!</v>
      </c>
      <c r="N140" s="134" t="e">
        <f>#REF!</f>
        <v>#REF!</v>
      </c>
      <c r="O140" s="134" t="e">
        <f>#REF!</f>
        <v>#REF!</v>
      </c>
      <c r="P140" s="134" t="e">
        <f>#REF!</f>
        <v>#REF!</v>
      </c>
      <c r="Q140" s="134" t="e">
        <f>#REF!</f>
        <v>#REF!</v>
      </c>
      <c r="R140" s="134" t="e">
        <f>#REF!</f>
        <v>#REF!</v>
      </c>
      <c r="S140" s="134" t="e">
        <f>#REF!</f>
        <v>#REF!</v>
      </c>
      <c r="T140" s="134" t="e">
        <f>#REF!</f>
        <v>#REF!</v>
      </c>
      <c r="U140" s="134" t="e">
        <f>#REF!</f>
        <v>#REF!</v>
      </c>
      <c r="V140" s="134" t="e">
        <f>#REF!</f>
        <v>#REF!</v>
      </c>
      <c r="W140" s="132" t="e">
        <f>V140/E138*100</f>
        <v>#REF!</v>
      </c>
      <c r="X140" s="77">
        <v>0</v>
      </c>
      <c r="Y140" s="95">
        <f t="shared" si="4"/>
        <v>0</v>
      </c>
      <c r="AA140" s="157"/>
    </row>
    <row r="141" spans="1:25" ht="16.5" outlineLevel="4" thickBot="1">
      <c r="A141" s="8" t="s">
        <v>8</v>
      </c>
      <c r="B141" s="13">
        <v>951</v>
      </c>
      <c r="C141" s="9"/>
      <c r="D141" s="9" t="s">
        <v>160</v>
      </c>
      <c r="E141" s="69">
        <f>E142+E143+E145+E147+E148+E149+E144+E146+E150</f>
        <v>65560.59622</v>
      </c>
      <c r="F141" s="99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99"/>
      <c r="W141" s="102"/>
      <c r="X141" s="69">
        <f>X142+X143+X145+X147+X148+X149+X144+X146+X150</f>
        <v>13508.805000000002</v>
      </c>
      <c r="Y141" s="95">
        <f t="shared" si="4"/>
        <v>20.60506734055446</v>
      </c>
    </row>
    <row r="142" spans="1:27" ht="16.5" outlineLevel="5" thickBot="1">
      <c r="A142" s="37" t="s">
        <v>9</v>
      </c>
      <c r="B142" s="38">
        <v>951</v>
      </c>
      <c r="C142" s="39"/>
      <c r="D142" s="39" t="s">
        <v>168</v>
      </c>
      <c r="E142" s="68">
        <v>2651.06</v>
      </c>
      <c r="F142" s="124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100"/>
      <c r="V142" s="125">
        <v>0</v>
      </c>
      <c r="W142" s="102">
        <f>V142/E140*100</f>
        <v>0</v>
      </c>
      <c r="X142" s="68">
        <v>395.192</v>
      </c>
      <c r="Y142" s="95">
        <f t="shared" si="4"/>
        <v>14.906942883224069</v>
      </c>
      <c r="AA142" s="159"/>
    </row>
    <row r="143" spans="1:27" ht="19.5" customHeight="1" outlineLevel="5" thickBot="1">
      <c r="A143" s="57" t="s">
        <v>83</v>
      </c>
      <c r="B143" s="38">
        <v>951</v>
      </c>
      <c r="C143" s="39"/>
      <c r="D143" s="39" t="s">
        <v>162</v>
      </c>
      <c r="E143" s="68">
        <v>23063.6</v>
      </c>
      <c r="F143" s="99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1"/>
      <c r="W143" s="102"/>
      <c r="X143" s="68">
        <v>4820.813</v>
      </c>
      <c r="Y143" s="95">
        <f t="shared" si="4"/>
        <v>20.902257236511215</v>
      </c>
      <c r="AA143" s="159"/>
    </row>
    <row r="144" spans="1:27" ht="16.5" outlineLevel="5" thickBot="1">
      <c r="A144" s="37" t="s">
        <v>81</v>
      </c>
      <c r="B144" s="38">
        <v>951</v>
      </c>
      <c r="C144" s="39"/>
      <c r="D144" s="39" t="s">
        <v>164</v>
      </c>
      <c r="E144" s="68">
        <v>5.922</v>
      </c>
      <c r="F144" s="124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100"/>
      <c r="V144" s="125">
        <v>9539.0701</v>
      </c>
      <c r="W144" s="102">
        <f>V144/E143*100</f>
        <v>41.35984885273765</v>
      </c>
      <c r="X144" s="68">
        <v>5.922</v>
      </c>
      <c r="Y144" s="95">
        <f t="shared" si="4"/>
        <v>100</v>
      </c>
      <c r="AA144" s="157"/>
    </row>
    <row r="145" spans="1:27" ht="19.5" customHeight="1" outlineLevel="4" thickBot="1">
      <c r="A145" s="37" t="s">
        <v>31</v>
      </c>
      <c r="B145" s="38">
        <v>951</v>
      </c>
      <c r="C145" s="39"/>
      <c r="D145" s="39" t="s">
        <v>169</v>
      </c>
      <c r="E145" s="68">
        <v>34591.4996</v>
      </c>
      <c r="F145" s="99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35"/>
      <c r="W145" s="102"/>
      <c r="X145" s="68">
        <v>7393.935</v>
      </c>
      <c r="Y145" s="95">
        <f t="shared" si="4"/>
        <v>21.37500566757736</v>
      </c>
      <c r="AA145" s="159"/>
    </row>
    <row r="146" spans="1:27" ht="19.5" customHeight="1" outlineLevel="4" thickBot="1">
      <c r="A146" s="37" t="s">
        <v>43</v>
      </c>
      <c r="B146" s="38">
        <v>951</v>
      </c>
      <c r="C146" s="39"/>
      <c r="D146" s="39" t="s">
        <v>273</v>
      </c>
      <c r="E146" s="68">
        <v>1999.9999999999998</v>
      </c>
      <c r="F146" s="99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35"/>
      <c r="W146" s="102"/>
      <c r="X146" s="68">
        <v>385.432</v>
      </c>
      <c r="Y146" s="95">
        <f t="shared" si="4"/>
        <v>19.271600000000003</v>
      </c>
      <c r="AA146" s="157"/>
    </row>
    <row r="147" spans="1:27" ht="32.25" outlineLevel="5" thickBot="1">
      <c r="A147" s="41" t="s">
        <v>32</v>
      </c>
      <c r="B147" s="38">
        <v>951</v>
      </c>
      <c r="C147" s="39"/>
      <c r="D147" s="39" t="s">
        <v>170</v>
      </c>
      <c r="E147" s="68">
        <v>1137.906</v>
      </c>
      <c r="F147" s="99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1"/>
      <c r="W147" s="102"/>
      <c r="X147" s="68">
        <v>192.23</v>
      </c>
      <c r="Y147" s="95">
        <f t="shared" si="4"/>
        <v>16.893311046782422</v>
      </c>
      <c r="AA147" s="159"/>
    </row>
    <row r="148" spans="1:27" ht="32.25" outlineLevel="5" thickBot="1">
      <c r="A148" s="41" t="s">
        <v>33</v>
      </c>
      <c r="B148" s="38">
        <v>951</v>
      </c>
      <c r="C148" s="39"/>
      <c r="D148" s="39" t="s">
        <v>171</v>
      </c>
      <c r="E148" s="68">
        <v>747.1569999999999</v>
      </c>
      <c r="F148" s="99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1"/>
      <c r="W148" s="102"/>
      <c r="X148" s="68">
        <v>170.652</v>
      </c>
      <c r="Y148" s="95">
        <f t="shared" si="4"/>
        <v>22.840179507118314</v>
      </c>
      <c r="AA148" s="159"/>
    </row>
    <row r="149" spans="1:27" ht="32.25" outlineLevel="6" thickBot="1">
      <c r="A149" s="41" t="s">
        <v>34</v>
      </c>
      <c r="B149" s="38">
        <v>951</v>
      </c>
      <c r="C149" s="39"/>
      <c r="D149" s="39" t="s">
        <v>172</v>
      </c>
      <c r="E149" s="68">
        <v>739.0169999999999</v>
      </c>
      <c r="F149" s="136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01"/>
      <c r="W149" s="102"/>
      <c r="X149" s="68">
        <v>144.629</v>
      </c>
      <c r="Y149" s="95">
        <f t="shared" si="4"/>
        <v>19.570456430636916</v>
      </c>
      <c r="AA149" s="159"/>
    </row>
    <row r="150" spans="1:27" ht="71.25" customHeight="1" outlineLevel="6" thickBot="1">
      <c r="A150" s="41" t="s">
        <v>291</v>
      </c>
      <c r="B150" s="38">
        <v>951</v>
      </c>
      <c r="C150" s="39"/>
      <c r="D150" s="39" t="s">
        <v>292</v>
      </c>
      <c r="E150" s="68">
        <v>624.43462</v>
      </c>
      <c r="F150" s="136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01"/>
      <c r="W150" s="102"/>
      <c r="X150" s="68">
        <v>0</v>
      </c>
      <c r="Y150" s="95">
        <f t="shared" si="4"/>
        <v>0</v>
      </c>
      <c r="AA150" s="157"/>
    </row>
    <row r="151" spans="1:25" ht="20.25" customHeight="1" outlineLevel="6" thickBot="1">
      <c r="A151" s="8" t="s">
        <v>22</v>
      </c>
      <c r="B151" s="13">
        <v>951</v>
      </c>
      <c r="C151" s="9" t="s">
        <v>2</v>
      </c>
      <c r="D151" s="9" t="s">
        <v>173</v>
      </c>
      <c r="E151" s="69">
        <f>E152</f>
        <v>1943.634</v>
      </c>
      <c r="F151" s="136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01"/>
      <c r="W151" s="102"/>
      <c r="X151" s="69">
        <f>X152</f>
        <v>485.909</v>
      </c>
      <c r="Y151" s="95">
        <f t="shared" si="4"/>
        <v>25.000025725007895</v>
      </c>
    </row>
    <row r="152" spans="1:27" ht="34.5" customHeight="1" outlineLevel="6" thickBot="1">
      <c r="A152" s="37" t="s">
        <v>13</v>
      </c>
      <c r="B152" s="38">
        <v>951</v>
      </c>
      <c r="C152" s="39" t="s">
        <v>2</v>
      </c>
      <c r="D152" s="39" t="s">
        <v>174</v>
      </c>
      <c r="E152" s="68">
        <v>1943.634</v>
      </c>
      <c r="F152" s="136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01"/>
      <c r="W152" s="102"/>
      <c r="X152" s="68">
        <v>485.909</v>
      </c>
      <c r="Y152" s="95">
        <f t="shared" si="4"/>
        <v>25.000025725007895</v>
      </c>
      <c r="AA152" s="157"/>
    </row>
    <row r="153" spans="1:25" ht="18" customHeight="1" outlineLevel="6" thickBot="1">
      <c r="A153" s="8" t="s">
        <v>10</v>
      </c>
      <c r="B153" s="13">
        <v>951</v>
      </c>
      <c r="C153" s="9"/>
      <c r="D153" s="9" t="s">
        <v>173</v>
      </c>
      <c r="E153" s="69">
        <f>E154</f>
        <v>250</v>
      </c>
      <c r="F153" s="138" t="e">
        <f>#REF!+#REF!</f>
        <v>#REF!</v>
      </c>
      <c r="G153" s="139" t="e">
        <f>#REF!+#REF!</f>
        <v>#REF!</v>
      </c>
      <c r="H153" s="139" t="e">
        <f>#REF!+#REF!</f>
        <v>#REF!</v>
      </c>
      <c r="I153" s="139" t="e">
        <f>#REF!+#REF!</f>
        <v>#REF!</v>
      </c>
      <c r="J153" s="139" t="e">
        <f>#REF!+#REF!</f>
        <v>#REF!</v>
      </c>
      <c r="K153" s="139" t="e">
        <f>#REF!+#REF!</f>
        <v>#REF!</v>
      </c>
      <c r="L153" s="139" t="e">
        <f>#REF!+#REF!</f>
        <v>#REF!</v>
      </c>
      <c r="M153" s="139" t="e">
        <f>#REF!+#REF!</f>
        <v>#REF!</v>
      </c>
      <c r="N153" s="139" t="e">
        <f>#REF!+#REF!</f>
        <v>#REF!</v>
      </c>
      <c r="O153" s="139" t="e">
        <f>#REF!+#REF!</f>
        <v>#REF!</v>
      </c>
      <c r="P153" s="139" t="e">
        <f>#REF!+#REF!</f>
        <v>#REF!</v>
      </c>
      <c r="Q153" s="139" t="e">
        <f>#REF!+#REF!</f>
        <v>#REF!</v>
      </c>
      <c r="R153" s="139" t="e">
        <f>#REF!+#REF!</f>
        <v>#REF!</v>
      </c>
      <c r="S153" s="139" t="e">
        <f>#REF!+#REF!</f>
        <v>#REF!</v>
      </c>
      <c r="T153" s="139" t="e">
        <f>#REF!+#REF!</f>
        <v>#REF!</v>
      </c>
      <c r="U153" s="139" t="e">
        <f>#REF!+#REF!</f>
        <v>#REF!</v>
      </c>
      <c r="V153" s="140" t="e">
        <f>#REF!+#REF!</f>
        <v>#REF!</v>
      </c>
      <c r="W153" s="102" t="e">
        <f>V153/E151*100</f>
        <v>#REF!</v>
      </c>
      <c r="X153" s="69">
        <f>X154</f>
        <v>4.536</v>
      </c>
      <c r="Y153" s="95">
        <f t="shared" si="4"/>
        <v>1.8143999999999998</v>
      </c>
    </row>
    <row r="154" spans="1:27" ht="33.75" customHeight="1" outlineLevel="4" thickBot="1">
      <c r="A154" s="37" t="s">
        <v>38</v>
      </c>
      <c r="B154" s="38">
        <v>951</v>
      </c>
      <c r="C154" s="39"/>
      <c r="D154" s="39" t="s">
        <v>175</v>
      </c>
      <c r="E154" s="68">
        <v>250</v>
      </c>
      <c r="F154" s="141" t="e">
        <f>#REF!</f>
        <v>#REF!</v>
      </c>
      <c r="G154" s="142" t="e">
        <f>#REF!</f>
        <v>#REF!</v>
      </c>
      <c r="H154" s="142" t="e">
        <f>#REF!</f>
        <v>#REF!</v>
      </c>
      <c r="I154" s="142" t="e">
        <f>#REF!</f>
        <v>#REF!</v>
      </c>
      <c r="J154" s="142" t="e">
        <f>#REF!</f>
        <v>#REF!</v>
      </c>
      <c r="K154" s="142" t="e">
        <f>#REF!</f>
        <v>#REF!</v>
      </c>
      <c r="L154" s="142" t="e">
        <f>#REF!</f>
        <v>#REF!</v>
      </c>
      <c r="M154" s="142" t="e">
        <f>#REF!</f>
        <v>#REF!</v>
      </c>
      <c r="N154" s="142" t="e">
        <f>#REF!</f>
        <v>#REF!</v>
      </c>
      <c r="O154" s="142" t="e">
        <f>#REF!</f>
        <v>#REF!</v>
      </c>
      <c r="P154" s="142" t="e">
        <f>#REF!</f>
        <v>#REF!</v>
      </c>
      <c r="Q154" s="142" t="e">
        <f>#REF!</f>
        <v>#REF!</v>
      </c>
      <c r="R154" s="142" t="e">
        <f>#REF!</f>
        <v>#REF!</v>
      </c>
      <c r="S154" s="142" t="e">
        <f>#REF!</f>
        <v>#REF!</v>
      </c>
      <c r="T154" s="142" t="e">
        <f>#REF!</f>
        <v>#REF!</v>
      </c>
      <c r="U154" s="142" t="e">
        <f>#REF!</f>
        <v>#REF!</v>
      </c>
      <c r="V154" s="143" t="e">
        <f>#REF!</f>
        <v>#REF!</v>
      </c>
      <c r="W154" s="102" t="e">
        <f>V154/E152*100</f>
        <v>#REF!</v>
      </c>
      <c r="X154" s="68">
        <v>4.536</v>
      </c>
      <c r="Y154" s="95">
        <f t="shared" si="4"/>
        <v>1.8143999999999998</v>
      </c>
      <c r="AA154" s="157"/>
    </row>
    <row r="155" spans="1:25" ht="33" customHeight="1" outlineLevel="6" thickBot="1">
      <c r="A155" s="8" t="s">
        <v>92</v>
      </c>
      <c r="B155" s="13">
        <v>951</v>
      </c>
      <c r="C155" s="9"/>
      <c r="D155" s="9" t="s">
        <v>173</v>
      </c>
      <c r="E155" s="69">
        <f>E156</f>
        <v>499.319</v>
      </c>
      <c r="F155" s="138" t="e">
        <f>#REF!+#REF!</f>
        <v>#REF!</v>
      </c>
      <c r="G155" s="139" t="e">
        <f>#REF!+#REF!</f>
        <v>#REF!</v>
      </c>
      <c r="H155" s="139" t="e">
        <f>#REF!+#REF!</f>
        <v>#REF!</v>
      </c>
      <c r="I155" s="139" t="e">
        <f>#REF!+#REF!</f>
        <v>#REF!</v>
      </c>
      <c r="J155" s="139" t="e">
        <f>#REF!+#REF!</f>
        <v>#REF!</v>
      </c>
      <c r="K155" s="139" t="e">
        <f>#REF!+#REF!</f>
        <v>#REF!</v>
      </c>
      <c r="L155" s="139" t="e">
        <f>#REF!+#REF!</f>
        <v>#REF!</v>
      </c>
      <c r="M155" s="139" t="e">
        <f>#REF!+#REF!</f>
        <v>#REF!</v>
      </c>
      <c r="N155" s="139" t="e">
        <f>#REF!+#REF!</f>
        <v>#REF!</v>
      </c>
      <c r="O155" s="139" t="e">
        <f>#REF!+#REF!</f>
        <v>#REF!</v>
      </c>
      <c r="P155" s="139" t="e">
        <f>#REF!+#REF!</f>
        <v>#REF!</v>
      </c>
      <c r="Q155" s="139" t="e">
        <f>#REF!+#REF!</f>
        <v>#REF!</v>
      </c>
      <c r="R155" s="139" t="e">
        <f>#REF!+#REF!</f>
        <v>#REF!</v>
      </c>
      <c r="S155" s="139" t="e">
        <f>#REF!+#REF!</f>
        <v>#REF!</v>
      </c>
      <c r="T155" s="139" t="e">
        <f>#REF!+#REF!</f>
        <v>#REF!</v>
      </c>
      <c r="U155" s="139" t="e">
        <f>#REF!+#REF!</f>
        <v>#REF!</v>
      </c>
      <c r="V155" s="140" t="e">
        <f>#REF!+#REF!</f>
        <v>#REF!</v>
      </c>
      <c r="W155" s="102" t="e">
        <f>V155/E153*100</f>
        <v>#REF!</v>
      </c>
      <c r="X155" s="69">
        <f>X156</f>
        <v>0</v>
      </c>
      <c r="Y155" s="95">
        <f t="shared" si="4"/>
        <v>0</v>
      </c>
    </row>
    <row r="156" spans="1:27" ht="48" outlineLevel="6" thickBot="1">
      <c r="A156" s="37" t="s">
        <v>93</v>
      </c>
      <c r="B156" s="38">
        <v>951</v>
      </c>
      <c r="C156" s="39"/>
      <c r="D156" s="39" t="s">
        <v>176</v>
      </c>
      <c r="E156" s="68">
        <v>499.319</v>
      </c>
      <c r="F156" s="124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100"/>
      <c r="V156" s="125"/>
      <c r="W156" s="102"/>
      <c r="X156" s="68">
        <v>0</v>
      </c>
      <c r="Y156" s="95">
        <f t="shared" si="4"/>
        <v>0</v>
      </c>
      <c r="AA156" s="157"/>
    </row>
    <row r="157" spans="1:25" ht="16.5" outlineLevel="6" thickBot="1">
      <c r="A157" s="42" t="s">
        <v>251</v>
      </c>
      <c r="B157" s="13">
        <v>951</v>
      </c>
      <c r="C157" s="9"/>
      <c r="D157" s="9" t="s">
        <v>173</v>
      </c>
      <c r="E157" s="69">
        <f>E158</f>
        <v>3.223</v>
      </c>
      <c r="F157" s="124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100"/>
      <c r="V157" s="125"/>
      <c r="W157" s="102"/>
      <c r="X157" s="69">
        <f>X158</f>
        <v>0</v>
      </c>
      <c r="Y157" s="95">
        <f t="shared" si="4"/>
        <v>0</v>
      </c>
    </row>
    <row r="158" spans="1:27" ht="63.75" outlineLevel="6" thickBot="1">
      <c r="A158" s="37" t="s">
        <v>252</v>
      </c>
      <c r="B158" s="38">
        <v>951</v>
      </c>
      <c r="C158" s="39"/>
      <c r="D158" s="39" t="s">
        <v>253</v>
      </c>
      <c r="E158" s="68">
        <v>3.223</v>
      </c>
      <c r="F158" s="124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100"/>
      <c r="V158" s="125"/>
      <c r="W158" s="102"/>
      <c r="X158" s="68">
        <v>0</v>
      </c>
      <c r="Y158" s="95">
        <f t="shared" si="4"/>
        <v>0</v>
      </c>
      <c r="AA158" s="157"/>
    </row>
    <row r="159" spans="1:25" ht="16.5" outlineLevel="6" thickBot="1">
      <c r="A159" s="8" t="s">
        <v>224</v>
      </c>
      <c r="B159" s="13">
        <v>951</v>
      </c>
      <c r="C159" s="9"/>
      <c r="D159" s="9" t="s">
        <v>173</v>
      </c>
      <c r="E159" s="69">
        <f>E160</f>
        <v>6955</v>
      </c>
      <c r="F159" s="124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100"/>
      <c r="V159" s="125"/>
      <c r="W159" s="102"/>
      <c r="X159" s="69">
        <f>X160</f>
        <v>0</v>
      </c>
      <c r="Y159" s="95">
        <f t="shared" si="4"/>
        <v>0</v>
      </c>
    </row>
    <row r="160" spans="1:27" ht="48" outlineLevel="6" thickBot="1">
      <c r="A160" s="37" t="s">
        <v>225</v>
      </c>
      <c r="B160" s="38">
        <v>951</v>
      </c>
      <c r="C160" s="39"/>
      <c r="D160" s="39" t="s">
        <v>226</v>
      </c>
      <c r="E160" s="68">
        <v>6955</v>
      </c>
      <c r="F160" s="124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100"/>
      <c r="V160" s="125"/>
      <c r="W160" s="102"/>
      <c r="X160" s="68">
        <v>0</v>
      </c>
      <c r="Y160" s="95">
        <f t="shared" si="4"/>
        <v>0</v>
      </c>
      <c r="AA160" s="157"/>
    </row>
    <row r="161" spans="1:25" ht="16.5" outlineLevel="5" thickBot="1">
      <c r="A161" s="42" t="s">
        <v>94</v>
      </c>
      <c r="B161" s="13">
        <v>951</v>
      </c>
      <c r="C161" s="9"/>
      <c r="D161" s="9" t="s">
        <v>173</v>
      </c>
      <c r="E161" s="69">
        <f>E162</f>
        <v>0</v>
      </c>
      <c r="F161" s="124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100"/>
      <c r="V161" s="125">
        <v>110.26701</v>
      </c>
      <c r="W161" s="102" t="e">
        <f>V161/#REF!*100</f>
        <v>#REF!</v>
      </c>
      <c r="X161" s="69">
        <f>X162</f>
        <v>0</v>
      </c>
      <c r="Y161" s="95">
        <v>0</v>
      </c>
    </row>
    <row r="162" spans="1:25" ht="33" customHeight="1" outlineLevel="5" thickBot="1">
      <c r="A162" s="41" t="s">
        <v>95</v>
      </c>
      <c r="B162" s="38">
        <v>951</v>
      </c>
      <c r="C162" s="39"/>
      <c r="D162" s="39" t="s">
        <v>177</v>
      </c>
      <c r="E162" s="68">
        <v>0</v>
      </c>
      <c r="F162" s="124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100"/>
      <c r="V162" s="125">
        <v>2639.87191</v>
      </c>
      <c r="W162" s="102" t="e">
        <f>V162/#REF!*100</f>
        <v>#REF!</v>
      </c>
      <c r="X162" s="68">
        <v>0</v>
      </c>
      <c r="Y162" s="95">
        <v>0</v>
      </c>
    </row>
    <row r="163" spans="1:25" ht="22.5" customHeight="1" outlineLevel="5" thickBot="1">
      <c r="A163" s="8" t="s">
        <v>70</v>
      </c>
      <c r="B163" s="13">
        <v>951</v>
      </c>
      <c r="C163" s="9"/>
      <c r="D163" s="9" t="s">
        <v>173</v>
      </c>
      <c r="E163" s="69">
        <f>E164+E165</f>
        <v>259.72947</v>
      </c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21"/>
      <c r="V163" s="33"/>
      <c r="W163" s="32"/>
      <c r="X163" s="69">
        <f>X164+X165</f>
        <v>0</v>
      </c>
      <c r="Y163" s="95">
        <f t="shared" si="4"/>
        <v>0</v>
      </c>
    </row>
    <row r="164" spans="1:27" ht="20.25" customHeight="1" outlineLevel="5" thickBot="1">
      <c r="A164" s="41" t="s">
        <v>71</v>
      </c>
      <c r="B164" s="38">
        <v>951</v>
      </c>
      <c r="C164" s="39"/>
      <c r="D164" s="39" t="s">
        <v>178</v>
      </c>
      <c r="E164" s="68">
        <v>0.72947</v>
      </c>
      <c r="F164" s="1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21"/>
      <c r="V164" s="33"/>
      <c r="W164" s="32"/>
      <c r="X164" s="68">
        <v>0</v>
      </c>
      <c r="Y164" s="95">
        <f t="shared" si="4"/>
        <v>0</v>
      </c>
      <c r="AA164" s="157"/>
    </row>
    <row r="165" spans="1:27" ht="20.25" customHeight="1" outlineLevel="5" thickBot="1">
      <c r="A165" s="37" t="s">
        <v>96</v>
      </c>
      <c r="B165" s="38">
        <v>951</v>
      </c>
      <c r="C165" s="39"/>
      <c r="D165" s="39" t="s">
        <v>179</v>
      </c>
      <c r="E165" s="68">
        <v>259</v>
      </c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21"/>
      <c r="V165" s="33"/>
      <c r="W165" s="32"/>
      <c r="X165" s="68">
        <v>0</v>
      </c>
      <c r="Y165" s="95">
        <f t="shared" si="4"/>
        <v>0</v>
      </c>
      <c r="AA165" s="157"/>
    </row>
    <row r="166" spans="1:25" ht="26.25" customHeight="1" outlineLevel="5" thickBot="1">
      <c r="A166" s="80" t="s">
        <v>89</v>
      </c>
      <c r="B166" s="13">
        <v>951</v>
      </c>
      <c r="C166" s="9"/>
      <c r="D166" s="9" t="s">
        <v>103</v>
      </c>
      <c r="E166" s="69">
        <f>E167</f>
        <v>18.61168</v>
      </c>
      <c r="F166" s="124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100"/>
      <c r="V166" s="125"/>
      <c r="W166" s="102"/>
      <c r="X166" s="69">
        <f>X167</f>
        <v>0</v>
      </c>
      <c r="Y166" s="95">
        <f t="shared" si="4"/>
        <v>0</v>
      </c>
    </row>
    <row r="167" spans="1:25" ht="24" customHeight="1" outlineLevel="5" thickBot="1">
      <c r="A167" s="37" t="s">
        <v>210</v>
      </c>
      <c r="B167" s="58">
        <v>951</v>
      </c>
      <c r="C167" s="39"/>
      <c r="D167" s="39" t="s">
        <v>209</v>
      </c>
      <c r="E167" s="68">
        <v>18.61168</v>
      </c>
      <c r="F167" s="124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100"/>
      <c r="V167" s="125"/>
      <c r="W167" s="102"/>
      <c r="X167" s="68">
        <v>0</v>
      </c>
      <c r="Y167" s="95">
        <f t="shared" si="4"/>
        <v>0</v>
      </c>
    </row>
    <row r="168" spans="1:25" ht="24" customHeight="1" outlineLevel="5" thickBot="1">
      <c r="A168" s="8" t="s">
        <v>11</v>
      </c>
      <c r="B168" s="13">
        <v>951</v>
      </c>
      <c r="C168" s="9"/>
      <c r="D168" s="9" t="s">
        <v>103</v>
      </c>
      <c r="E168" s="69">
        <f>E169</f>
        <v>1852</v>
      </c>
      <c r="F168" s="124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100"/>
      <c r="V168" s="125"/>
      <c r="W168" s="102"/>
      <c r="X168" s="69">
        <f>X169</f>
        <v>319.892</v>
      </c>
      <c r="Y168" s="95">
        <f t="shared" si="4"/>
        <v>17.272786177105832</v>
      </c>
    </row>
    <row r="169" spans="1:27" ht="37.5" customHeight="1" outlineLevel="5" thickBot="1">
      <c r="A169" s="57" t="s">
        <v>82</v>
      </c>
      <c r="B169" s="58">
        <v>951</v>
      </c>
      <c r="C169" s="39"/>
      <c r="D169" s="39" t="s">
        <v>162</v>
      </c>
      <c r="E169" s="68">
        <v>1852</v>
      </c>
      <c r="F169" s="124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100"/>
      <c r="V169" s="125"/>
      <c r="W169" s="102"/>
      <c r="X169" s="68">
        <v>319.892</v>
      </c>
      <c r="Y169" s="95">
        <f t="shared" si="4"/>
        <v>17.272786177105832</v>
      </c>
      <c r="AA169" s="159"/>
    </row>
    <row r="170" spans="1:25" ht="19.5" outlineLevel="6" thickBot="1">
      <c r="A170" s="80" t="s">
        <v>188</v>
      </c>
      <c r="B170" s="13">
        <v>951</v>
      </c>
      <c r="C170" s="9"/>
      <c r="D170" s="9" t="s">
        <v>103</v>
      </c>
      <c r="E170" s="69">
        <f>E171</f>
        <v>27.55715</v>
      </c>
      <c r="F170" s="144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6"/>
      <c r="V170" s="125">
        <v>0</v>
      </c>
      <c r="W170" s="102">
        <f>V170/E168*100</f>
        <v>0</v>
      </c>
      <c r="X170" s="69">
        <f>X171</f>
        <v>0</v>
      </c>
      <c r="Y170" s="95">
        <f t="shared" si="4"/>
        <v>0</v>
      </c>
    </row>
    <row r="171" spans="1:25" ht="16.5" outlineLevel="6" thickBot="1">
      <c r="A171" s="37" t="s">
        <v>210</v>
      </c>
      <c r="B171" s="38">
        <v>951</v>
      </c>
      <c r="C171" s="39"/>
      <c r="D171" s="39" t="s">
        <v>209</v>
      </c>
      <c r="E171" s="68">
        <v>27.55715</v>
      </c>
      <c r="F171" s="121" t="e">
        <f>#REF!</f>
        <v>#REF!</v>
      </c>
      <c r="G171" s="122" t="e">
        <f>#REF!</f>
        <v>#REF!</v>
      </c>
      <c r="H171" s="122" t="e">
        <f>#REF!</f>
        <v>#REF!</v>
      </c>
      <c r="I171" s="122" t="e">
        <f>#REF!</f>
        <v>#REF!</v>
      </c>
      <c r="J171" s="122" t="e">
        <f>#REF!</f>
        <v>#REF!</v>
      </c>
      <c r="K171" s="122" t="e">
        <f>#REF!</f>
        <v>#REF!</v>
      </c>
      <c r="L171" s="122" t="e">
        <f>#REF!</f>
        <v>#REF!</v>
      </c>
      <c r="M171" s="122" t="e">
        <f>#REF!</f>
        <v>#REF!</v>
      </c>
      <c r="N171" s="122" t="e">
        <f>#REF!</f>
        <v>#REF!</v>
      </c>
      <c r="O171" s="122" t="e">
        <f>#REF!</f>
        <v>#REF!</v>
      </c>
      <c r="P171" s="122" t="e">
        <f>#REF!</f>
        <v>#REF!</v>
      </c>
      <c r="Q171" s="122" t="e">
        <f>#REF!</f>
        <v>#REF!</v>
      </c>
      <c r="R171" s="122" t="e">
        <f>#REF!</f>
        <v>#REF!</v>
      </c>
      <c r="S171" s="122" t="e">
        <f>#REF!</f>
        <v>#REF!</v>
      </c>
      <c r="T171" s="122" t="e">
        <f>#REF!</f>
        <v>#REF!</v>
      </c>
      <c r="U171" s="122" t="e">
        <f>#REF!</f>
        <v>#REF!</v>
      </c>
      <c r="V171" s="123" t="e">
        <f>#REF!</f>
        <v>#REF!</v>
      </c>
      <c r="W171" s="102" t="e">
        <f>V171/E169*100</f>
        <v>#REF!</v>
      </c>
      <c r="X171" s="68">
        <v>0</v>
      </c>
      <c r="Y171" s="95">
        <f t="shared" si="4"/>
        <v>0</v>
      </c>
    </row>
    <row r="172" spans="1:25" ht="16.5" outlineLevel="6" thickBot="1">
      <c r="A172" s="8" t="s">
        <v>12</v>
      </c>
      <c r="B172" s="13">
        <v>951</v>
      </c>
      <c r="C172" s="9"/>
      <c r="D172" s="9" t="s">
        <v>173</v>
      </c>
      <c r="E172" s="69">
        <f>E173</f>
        <v>732</v>
      </c>
      <c r="F172" s="147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148"/>
      <c r="V172" s="149"/>
      <c r="W172" s="102"/>
      <c r="X172" s="69">
        <f>X173</f>
        <v>194.195</v>
      </c>
      <c r="Y172" s="95">
        <f t="shared" si="4"/>
        <v>26.52937158469945</v>
      </c>
    </row>
    <row r="173" spans="1:27" ht="32.25" outlineLevel="6" thickBot="1">
      <c r="A173" s="37" t="s">
        <v>50</v>
      </c>
      <c r="B173" s="38">
        <v>951</v>
      </c>
      <c r="C173" s="39"/>
      <c r="D173" s="39" t="s">
        <v>180</v>
      </c>
      <c r="E173" s="68">
        <v>732</v>
      </c>
      <c r="F173" s="147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9"/>
      <c r="W173" s="102"/>
      <c r="X173" s="68">
        <v>194.195</v>
      </c>
      <c r="Y173" s="95">
        <f t="shared" si="4"/>
        <v>26.52937158469945</v>
      </c>
      <c r="AA173" s="157"/>
    </row>
    <row r="174" spans="1:25" ht="32.25" outlineLevel="6" thickBot="1">
      <c r="A174" s="42" t="s">
        <v>15</v>
      </c>
      <c r="B174" s="13">
        <v>951</v>
      </c>
      <c r="C174" s="9"/>
      <c r="D174" s="9" t="s">
        <v>173</v>
      </c>
      <c r="E174" s="69">
        <f>E175</f>
        <v>2200</v>
      </c>
      <c r="F174" s="150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01"/>
      <c r="W174" s="102"/>
      <c r="X174" s="69">
        <f>X175</f>
        <v>555</v>
      </c>
      <c r="Y174" s="95">
        <f t="shared" si="4"/>
        <v>25.227272727272727</v>
      </c>
    </row>
    <row r="175" spans="1:27" ht="32.25" outlineLevel="6" thickBot="1">
      <c r="A175" s="41" t="s">
        <v>53</v>
      </c>
      <c r="B175" s="38">
        <v>951</v>
      </c>
      <c r="C175" s="39"/>
      <c r="D175" s="39" t="s">
        <v>181</v>
      </c>
      <c r="E175" s="68">
        <v>2200</v>
      </c>
      <c r="F175" s="118" t="e">
        <f>#REF!</f>
        <v>#REF!</v>
      </c>
      <c r="G175" s="119" t="e">
        <f>#REF!</f>
        <v>#REF!</v>
      </c>
      <c r="H175" s="119" t="e">
        <f>#REF!</f>
        <v>#REF!</v>
      </c>
      <c r="I175" s="119" t="e">
        <f>#REF!</f>
        <v>#REF!</v>
      </c>
      <c r="J175" s="119" t="e">
        <f>#REF!</f>
        <v>#REF!</v>
      </c>
      <c r="K175" s="119" t="e">
        <f>#REF!</f>
        <v>#REF!</v>
      </c>
      <c r="L175" s="119" t="e">
        <f>#REF!</f>
        <v>#REF!</v>
      </c>
      <c r="M175" s="119" t="e">
        <f>#REF!</f>
        <v>#REF!</v>
      </c>
      <c r="N175" s="119" t="e">
        <f>#REF!</f>
        <v>#REF!</v>
      </c>
      <c r="O175" s="119" t="e">
        <f>#REF!</f>
        <v>#REF!</v>
      </c>
      <c r="P175" s="119" t="e">
        <f>#REF!</f>
        <v>#REF!</v>
      </c>
      <c r="Q175" s="119" t="e">
        <f>#REF!</f>
        <v>#REF!</v>
      </c>
      <c r="R175" s="119" t="e">
        <f>#REF!</f>
        <v>#REF!</v>
      </c>
      <c r="S175" s="119" t="e">
        <f>#REF!</f>
        <v>#REF!</v>
      </c>
      <c r="T175" s="119" t="e">
        <f>#REF!</f>
        <v>#REF!</v>
      </c>
      <c r="U175" s="119" t="e">
        <f>#REF!</f>
        <v>#REF!</v>
      </c>
      <c r="V175" s="126" t="e">
        <f>#REF!</f>
        <v>#REF!</v>
      </c>
      <c r="W175" s="102" t="e">
        <f>V175/E173*100</f>
        <v>#REF!</v>
      </c>
      <c r="X175" s="68">
        <v>555</v>
      </c>
      <c r="Y175" s="95">
        <f t="shared" si="4"/>
        <v>25.227272727272727</v>
      </c>
      <c r="AA175" s="157"/>
    </row>
    <row r="176" spans="1:25" ht="16.5" outlineLevel="6" thickBot="1">
      <c r="A176" s="8" t="s">
        <v>20</v>
      </c>
      <c r="B176" s="13">
        <v>951</v>
      </c>
      <c r="C176" s="9"/>
      <c r="D176" s="9" t="s">
        <v>173</v>
      </c>
      <c r="E176" s="69">
        <f>E177</f>
        <v>0</v>
      </c>
      <c r="F176" s="141" t="e">
        <f>#REF!</f>
        <v>#REF!</v>
      </c>
      <c r="G176" s="142" t="e">
        <f>#REF!</f>
        <v>#REF!</v>
      </c>
      <c r="H176" s="142" t="e">
        <f>#REF!</f>
        <v>#REF!</v>
      </c>
      <c r="I176" s="142" t="e">
        <f>#REF!</f>
        <v>#REF!</v>
      </c>
      <c r="J176" s="142" t="e">
        <f>#REF!</f>
        <v>#REF!</v>
      </c>
      <c r="K176" s="142" t="e">
        <f>#REF!</f>
        <v>#REF!</v>
      </c>
      <c r="L176" s="142" t="e">
        <f>#REF!</f>
        <v>#REF!</v>
      </c>
      <c r="M176" s="142" t="e">
        <f>#REF!</f>
        <v>#REF!</v>
      </c>
      <c r="N176" s="142" t="e">
        <f>#REF!</f>
        <v>#REF!</v>
      </c>
      <c r="O176" s="142" t="e">
        <f>#REF!</f>
        <v>#REF!</v>
      </c>
      <c r="P176" s="142" t="e">
        <f>#REF!</f>
        <v>#REF!</v>
      </c>
      <c r="Q176" s="142" t="e">
        <f>#REF!</f>
        <v>#REF!</v>
      </c>
      <c r="R176" s="142" t="e">
        <f>#REF!</f>
        <v>#REF!</v>
      </c>
      <c r="S176" s="142" t="e">
        <f>#REF!</f>
        <v>#REF!</v>
      </c>
      <c r="T176" s="142" t="e">
        <f>#REF!</f>
        <v>#REF!</v>
      </c>
      <c r="U176" s="142" t="e">
        <f>#REF!</f>
        <v>#REF!</v>
      </c>
      <c r="V176" s="142" t="e">
        <f>#REF!</f>
        <v>#REF!</v>
      </c>
      <c r="W176" s="102" t="e">
        <f aca="true" t="shared" si="5" ref="W176:W181">V176/E174*100</f>
        <v>#REF!</v>
      </c>
      <c r="X176" s="69">
        <f>X177</f>
        <v>0</v>
      </c>
      <c r="Y176" s="95">
        <v>0</v>
      </c>
    </row>
    <row r="177" spans="1:25" ht="32.25" customHeight="1" outlineLevel="6" thickBot="1">
      <c r="A177" s="37" t="s">
        <v>54</v>
      </c>
      <c r="B177" s="38">
        <v>951</v>
      </c>
      <c r="C177" s="39"/>
      <c r="D177" s="39" t="s">
        <v>182</v>
      </c>
      <c r="E177" s="68">
        <v>0</v>
      </c>
      <c r="F177" s="121" t="e">
        <f>#REF!</f>
        <v>#REF!</v>
      </c>
      <c r="G177" s="122" t="e">
        <f>#REF!</f>
        <v>#REF!</v>
      </c>
      <c r="H177" s="122" t="e">
        <f>#REF!</f>
        <v>#REF!</v>
      </c>
      <c r="I177" s="122" t="e">
        <f>#REF!</f>
        <v>#REF!</v>
      </c>
      <c r="J177" s="122" t="e">
        <f>#REF!</f>
        <v>#REF!</v>
      </c>
      <c r="K177" s="122" t="e">
        <f>#REF!</f>
        <v>#REF!</v>
      </c>
      <c r="L177" s="122" t="e">
        <f>#REF!</f>
        <v>#REF!</v>
      </c>
      <c r="M177" s="122" t="e">
        <f>#REF!</f>
        <v>#REF!</v>
      </c>
      <c r="N177" s="122" t="e">
        <f>#REF!</f>
        <v>#REF!</v>
      </c>
      <c r="O177" s="122" t="e">
        <f>#REF!</f>
        <v>#REF!</v>
      </c>
      <c r="P177" s="122" t="e">
        <f>#REF!</f>
        <v>#REF!</v>
      </c>
      <c r="Q177" s="122" t="e">
        <f>#REF!</f>
        <v>#REF!</v>
      </c>
      <c r="R177" s="122" t="e">
        <f>#REF!</f>
        <v>#REF!</v>
      </c>
      <c r="S177" s="122" t="e">
        <f>#REF!</f>
        <v>#REF!</v>
      </c>
      <c r="T177" s="122" t="e">
        <f>#REF!</f>
        <v>#REF!</v>
      </c>
      <c r="U177" s="122" t="e">
        <f>#REF!</f>
        <v>#REF!</v>
      </c>
      <c r="V177" s="123" t="e">
        <f>#REF!</f>
        <v>#REF!</v>
      </c>
      <c r="W177" s="102" t="e">
        <f t="shared" si="5"/>
        <v>#REF!</v>
      </c>
      <c r="X177" s="68">
        <v>0</v>
      </c>
      <c r="Y177" s="95">
        <v>0</v>
      </c>
    </row>
    <row r="178" spans="1:25" ht="18.75" customHeight="1" outlineLevel="6" thickBot="1">
      <c r="A178" s="8" t="s">
        <v>55</v>
      </c>
      <c r="B178" s="13">
        <v>951</v>
      </c>
      <c r="C178" s="9"/>
      <c r="D178" s="9" t="s">
        <v>173</v>
      </c>
      <c r="E178" s="69">
        <f>E179</f>
        <v>100</v>
      </c>
      <c r="F178" s="151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148"/>
      <c r="V178" s="125">
        <v>48.715</v>
      </c>
      <c r="W178" s="102" t="e">
        <f t="shared" si="5"/>
        <v>#DIV/0!</v>
      </c>
      <c r="X178" s="69">
        <f>X179</f>
        <v>0</v>
      </c>
      <c r="Y178" s="95">
        <f t="shared" si="4"/>
        <v>0</v>
      </c>
    </row>
    <row r="179" spans="1:27" ht="48.75" customHeight="1" outlineLevel="6" thickBot="1">
      <c r="A179" s="37" t="s">
        <v>56</v>
      </c>
      <c r="B179" s="38">
        <v>951</v>
      </c>
      <c r="C179" s="39"/>
      <c r="D179" s="39" t="s">
        <v>183</v>
      </c>
      <c r="E179" s="68">
        <v>100</v>
      </c>
      <c r="F179" s="121" t="e">
        <f>#REF!</f>
        <v>#REF!</v>
      </c>
      <c r="G179" s="122" t="e">
        <f>#REF!</f>
        <v>#REF!</v>
      </c>
      <c r="H179" s="122" t="e">
        <f>#REF!</f>
        <v>#REF!</v>
      </c>
      <c r="I179" s="122" t="e">
        <f>#REF!</f>
        <v>#REF!</v>
      </c>
      <c r="J179" s="122" t="e">
        <f>#REF!</f>
        <v>#REF!</v>
      </c>
      <c r="K179" s="122" t="e">
        <f>#REF!</f>
        <v>#REF!</v>
      </c>
      <c r="L179" s="122" t="e">
        <f>#REF!</f>
        <v>#REF!</v>
      </c>
      <c r="M179" s="122" t="e">
        <f>#REF!</f>
        <v>#REF!</v>
      </c>
      <c r="N179" s="122" t="e">
        <f>#REF!</f>
        <v>#REF!</v>
      </c>
      <c r="O179" s="122" t="e">
        <f>#REF!</f>
        <v>#REF!</v>
      </c>
      <c r="P179" s="122" t="e">
        <f>#REF!</f>
        <v>#REF!</v>
      </c>
      <c r="Q179" s="122" t="e">
        <f>#REF!</f>
        <v>#REF!</v>
      </c>
      <c r="R179" s="122" t="e">
        <f>#REF!</f>
        <v>#REF!</v>
      </c>
      <c r="S179" s="122" t="e">
        <f>#REF!</f>
        <v>#REF!</v>
      </c>
      <c r="T179" s="122" t="e">
        <f>#REF!</f>
        <v>#REF!</v>
      </c>
      <c r="U179" s="122" t="e">
        <f>#REF!</f>
        <v>#REF!</v>
      </c>
      <c r="V179" s="123" t="e">
        <f>#REF!</f>
        <v>#REF!</v>
      </c>
      <c r="W179" s="102" t="e">
        <f t="shared" si="5"/>
        <v>#REF!</v>
      </c>
      <c r="X179" s="68">
        <v>0</v>
      </c>
      <c r="Y179" s="95">
        <f t="shared" si="4"/>
        <v>0</v>
      </c>
      <c r="AA179" s="157"/>
    </row>
    <row r="180" spans="1:25" ht="18" customHeight="1" outlineLevel="6" thickBot="1">
      <c r="A180" s="42" t="s">
        <v>21</v>
      </c>
      <c r="B180" s="13">
        <v>951</v>
      </c>
      <c r="C180" s="9"/>
      <c r="D180" s="9" t="s">
        <v>173</v>
      </c>
      <c r="E180" s="69">
        <f>E181+E182</f>
        <v>21210</v>
      </c>
      <c r="F180" s="138" t="e">
        <f>#REF!</f>
        <v>#REF!</v>
      </c>
      <c r="G180" s="139" t="e">
        <f>#REF!</f>
        <v>#REF!</v>
      </c>
      <c r="H180" s="139" t="e">
        <f>#REF!</f>
        <v>#REF!</v>
      </c>
      <c r="I180" s="139" t="e">
        <f>#REF!</f>
        <v>#REF!</v>
      </c>
      <c r="J180" s="139" t="e">
        <f>#REF!</f>
        <v>#REF!</v>
      </c>
      <c r="K180" s="139" t="e">
        <f>#REF!</f>
        <v>#REF!</v>
      </c>
      <c r="L180" s="139" t="e">
        <f>#REF!</f>
        <v>#REF!</v>
      </c>
      <c r="M180" s="139" t="e">
        <f>#REF!</f>
        <v>#REF!</v>
      </c>
      <c r="N180" s="139" t="e">
        <f>#REF!</f>
        <v>#REF!</v>
      </c>
      <c r="O180" s="139" t="e">
        <f>#REF!</f>
        <v>#REF!</v>
      </c>
      <c r="P180" s="139" t="e">
        <f>#REF!</f>
        <v>#REF!</v>
      </c>
      <c r="Q180" s="139" t="e">
        <f>#REF!</f>
        <v>#REF!</v>
      </c>
      <c r="R180" s="139" t="e">
        <f>#REF!</f>
        <v>#REF!</v>
      </c>
      <c r="S180" s="139" t="e">
        <f>#REF!</f>
        <v>#REF!</v>
      </c>
      <c r="T180" s="139" t="e">
        <f>#REF!</f>
        <v>#REF!</v>
      </c>
      <c r="U180" s="139" t="e">
        <f>#REF!</f>
        <v>#REF!</v>
      </c>
      <c r="V180" s="140" t="e">
        <f>#REF!</f>
        <v>#REF!</v>
      </c>
      <c r="W180" s="102" t="e">
        <f t="shared" si="5"/>
        <v>#REF!</v>
      </c>
      <c r="X180" s="69">
        <f>X181+X182</f>
        <v>5302.497</v>
      </c>
      <c r="Y180" s="95">
        <f t="shared" si="4"/>
        <v>24.999985855728433</v>
      </c>
    </row>
    <row r="181" spans="1:27" ht="48" outlineLevel="6" thickBot="1">
      <c r="A181" s="37" t="s">
        <v>57</v>
      </c>
      <c r="B181" s="38">
        <v>951</v>
      </c>
      <c r="C181" s="39"/>
      <c r="D181" s="39" t="s">
        <v>184</v>
      </c>
      <c r="E181" s="68">
        <v>3396.371</v>
      </c>
      <c r="F181" s="141" t="e">
        <f>#REF!</f>
        <v>#REF!</v>
      </c>
      <c r="G181" s="142" t="e">
        <f>#REF!</f>
        <v>#REF!</v>
      </c>
      <c r="H181" s="142" t="e">
        <f>#REF!</f>
        <v>#REF!</v>
      </c>
      <c r="I181" s="142" t="e">
        <f>#REF!</f>
        <v>#REF!</v>
      </c>
      <c r="J181" s="142" t="e">
        <f>#REF!</f>
        <v>#REF!</v>
      </c>
      <c r="K181" s="142" t="e">
        <f>#REF!</f>
        <v>#REF!</v>
      </c>
      <c r="L181" s="142" t="e">
        <f>#REF!</f>
        <v>#REF!</v>
      </c>
      <c r="M181" s="142" t="e">
        <f>#REF!</f>
        <v>#REF!</v>
      </c>
      <c r="N181" s="142" t="e">
        <f>#REF!</f>
        <v>#REF!</v>
      </c>
      <c r="O181" s="142" t="e">
        <f>#REF!</f>
        <v>#REF!</v>
      </c>
      <c r="P181" s="142" t="e">
        <f>#REF!</f>
        <v>#REF!</v>
      </c>
      <c r="Q181" s="142" t="e">
        <f>#REF!</f>
        <v>#REF!</v>
      </c>
      <c r="R181" s="142" t="e">
        <f>#REF!</f>
        <v>#REF!</v>
      </c>
      <c r="S181" s="142" t="e">
        <f>#REF!</f>
        <v>#REF!</v>
      </c>
      <c r="T181" s="142" t="e">
        <f>#REF!</f>
        <v>#REF!</v>
      </c>
      <c r="U181" s="142" t="e">
        <f>#REF!</f>
        <v>#REF!</v>
      </c>
      <c r="V181" s="143" t="e">
        <f>#REF!</f>
        <v>#REF!</v>
      </c>
      <c r="W181" s="102" t="e">
        <f t="shared" si="5"/>
        <v>#REF!</v>
      </c>
      <c r="X181" s="68">
        <v>849.09</v>
      </c>
      <c r="Y181" s="95">
        <f t="shared" si="4"/>
        <v>24.9999190312248</v>
      </c>
      <c r="AA181" s="157"/>
    </row>
    <row r="182" spans="1:27" ht="48" outlineLevel="6" thickBot="1">
      <c r="A182" s="37" t="s">
        <v>220</v>
      </c>
      <c r="B182" s="38">
        <v>951</v>
      </c>
      <c r="C182" s="39"/>
      <c r="D182" s="39" t="s">
        <v>221</v>
      </c>
      <c r="E182" s="68">
        <v>17813.629</v>
      </c>
      <c r="F182" s="99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35"/>
      <c r="W182" s="102"/>
      <c r="X182" s="68">
        <v>4453.407</v>
      </c>
      <c r="Y182" s="95">
        <f t="shared" si="4"/>
        <v>24.99999859658018</v>
      </c>
      <c r="AA182" s="157"/>
    </row>
    <row r="183" spans="1:25" ht="33.75" customHeight="1" outlineLevel="6" thickBot="1">
      <c r="A183" s="81" t="s">
        <v>19</v>
      </c>
      <c r="B183" s="82" t="s">
        <v>18</v>
      </c>
      <c r="C183" s="83"/>
      <c r="D183" s="82" t="s">
        <v>160</v>
      </c>
      <c r="E183" s="84">
        <f>E195+E186+E184+E193+E191+E189</f>
        <v>21533.34084</v>
      </c>
      <c r="F183" s="99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35"/>
      <c r="W183" s="102"/>
      <c r="X183" s="84">
        <f>X195+X186+X184+X193+X191+X189</f>
        <v>17925.021</v>
      </c>
      <c r="Y183" s="95">
        <f t="shared" si="4"/>
        <v>83.24310255983484</v>
      </c>
    </row>
    <row r="184" spans="1:25" ht="33.75" customHeight="1" outlineLevel="6" thickBot="1">
      <c r="A184" s="80" t="s">
        <v>99</v>
      </c>
      <c r="B184" s="87" t="s">
        <v>18</v>
      </c>
      <c r="C184" s="88"/>
      <c r="D184" s="87" t="s">
        <v>173</v>
      </c>
      <c r="E184" s="74">
        <f>E185</f>
        <v>4514.64469</v>
      </c>
      <c r="F184" s="99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35"/>
      <c r="W184" s="102"/>
      <c r="X184" s="74">
        <f>X185</f>
        <v>4514.645</v>
      </c>
      <c r="Y184" s="95">
        <f t="shared" si="4"/>
        <v>100.00000686654258</v>
      </c>
    </row>
    <row r="185" spans="1:27" ht="16.5" outlineLevel="6" thickBot="1">
      <c r="A185" s="37" t="s">
        <v>210</v>
      </c>
      <c r="B185" s="89" t="s">
        <v>18</v>
      </c>
      <c r="C185" s="90"/>
      <c r="D185" s="89" t="s">
        <v>209</v>
      </c>
      <c r="E185" s="73">
        <v>4514.64469</v>
      </c>
      <c r="F185" s="115" t="e">
        <f>#REF!+#REF!</f>
        <v>#REF!</v>
      </c>
      <c r="G185" s="116" t="e">
        <f>#REF!+#REF!</f>
        <v>#REF!</v>
      </c>
      <c r="H185" s="116" t="e">
        <f>#REF!+#REF!</f>
        <v>#REF!</v>
      </c>
      <c r="I185" s="116" t="e">
        <f>#REF!+#REF!</f>
        <v>#REF!</v>
      </c>
      <c r="J185" s="116" t="e">
        <f>#REF!+#REF!</f>
        <v>#REF!</v>
      </c>
      <c r="K185" s="116" t="e">
        <f>#REF!+#REF!</f>
        <v>#REF!</v>
      </c>
      <c r="L185" s="116" t="e">
        <f>#REF!+#REF!</f>
        <v>#REF!</v>
      </c>
      <c r="M185" s="116" t="e">
        <f>#REF!+#REF!</f>
        <v>#REF!</v>
      </c>
      <c r="N185" s="116" t="e">
        <f>#REF!+#REF!</f>
        <v>#REF!</v>
      </c>
      <c r="O185" s="116" t="e">
        <f>#REF!+#REF!</f>
        <v>#REF!</v>
      </c>
      <c r="P185" s="116" t="e">
        <f>#REF!+#REF!</f>
        <v>#REF!</v>
      </c>
      <c r="Q185" s="116" t="e">
        <f>#REF!+#REF!</f>
        <v>#REF!</v>
      </c>
      <c r="R185" s="116" t="e">
        <f>#REF!+#REF!</f>
        <v>#REF!</v>
      </c>
      <c r="S185" s="116" t="e">
        <f>#REF!+#REF!</f>
        <v>#REF!</v>
      </c>
      <c r="T185" s="116" t="e">
        <f>#REF!+#REF!</f>
        <v>#REF!</v>
      </c>
      <c r="U185" s="116" t="e">
        <f>#REF!+#REF!</f>
        <v>#REF!</v>
      </c>
      <c r="V185" s="117" t="e">
        <f>#REF!+#REF!</f>
        <v>#REF!</v>
      </c>
      <c r="W185" s="102" t="e">
        <f>V185/E183*100</f>
        <v>#REF!</v>
      </c>
      <c r="X185" s="73">
        <v>4514.645</v>
      </c>
      <c r="Y185" s="95">
        <f t="shared" si="4"/>
        <v>100.00000686654258</v>
      </c>
      <c r="AA185" s="157"/>
    </row>
    <row r="186" spans="1:25" ht="16.5" outlineLevel="6" thickBot="1">
      <c r="A186" s="80" t="s">
        <v>89</v>
      </c>
      <c r="B186" s="87" t="s">
        <v>18</v>
      </c>
      <c r="C186" s="88"/>
      <c r="D186" s="87" t="s">
        <v>173</v>
      </c>
      <c r="E186" s="74">
        <f>E188+E187</f>
        <v>12173.69615</v>
      </c>
      <c r="F186" s="152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  <c r="V186" s="152"/>
      <c r="W186" s="102"/>
      <c r="X186" s="74">
        <f>X188+X187</f>
        <v>12173.696</v>
      </c>
      <c r="Y186" s="95">
        <f t="shared" si="4"/>
        <v>99.9999987678352</v>
      </c>
    </row>
    <row r="187" spans="1:27" ht="16.5" outlineLevel="6" thickBot="1">
      <c r="A187" s="37" t="s">
        <v>210</v>
      </c>
      <c r="B187" s="89" t="s">
        <v>18</v>
      </c>
      <c r="C187" s="90"/>
      <c r="D187" s="89" t="s">
        <v>209</v>
      </c>
      <c r="E187" s="73">
        <v>12173.69615</v>
      </c>
      <c r="F187" s="152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2"/>
      <c r="W187" s="102"/>
      <c r="X187" s="73">
        <v>12173.696</v>
      </c>
      <c r="Y187" s="95">
        <f t="shared" si="4"/>
        <v>99.9999987678352</v>
      </c>
      <c r="AA187" s="157"/>
    </row>
    <row r="188" spans="1:25" ht="16.5" outlineLevel="6" thickBot="1">
      <c r="A188" s="37" t="s">
        <v>81</v>
      </c>
      <c r="B188" s="89" t="s">
        <v>18</v>
      </c>
      <c r="C188" s="90"/>
      <c r="D188" s="89" t="s">
        <v>164</v>
      </c>
      <c r="E188" s="73">
        <v>0</v>
      </c>
      <c r="F188" s="152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2"/>
      <c r="W188" s="102"/>
      <c r="X188" s="73">
        <v>0</v>
      </c>
      <c r="Y188" s="95">
        <v>0</v>
      </c>
    </row>
    <row r="189" spans="1:25" ht="16.5" outlineLevel="6" thickBot="1">
      <c r="A189" s="80" t="s">
        <v>211</v>
      </c>
      <c r="B189" s="87" t="s">
        <v>18</v>
      </c>
      <c r="C189" s="88"/>
      <c r="D189" s="87" t="s">
        <v>173</v>
      </c>
      <c r="E189" s="74">
        <f>E190</f>
        <v>0</v>
      </c>
      <c r="F189" s="152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  <c r="U189" s="153"/>
      <c r="V189" s="152"/>
      <c r="W189" s="102"/>
      <c r="X189" s="74">
        <f>X190</f>
        <v>0</v>
      </c>
      <c r="Y189" s="95">
        <v>0</v>
      </c>
    </row>
    <row r="190" spans="1:25" ht="16.5" outlineLevel="6" thickBot="1">
      <c r="A190" s="37" t="s">
        <v>210</v>
      </c>
      <c r="B190" s="89" t="s">
        <v>18</v>
      </c>
      <c r="C190" s="90"/>
      <c r="D190" s="89" t="s">
        <v>209</v>
      </c>
      <c r="E190" s="73">
        <v>0</v>
      </c>
      <c r="F190" s="152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2"/>
      <c r="W190" s="102"/>
      <c r="X190" s="73">
        <v>0</v>
      </c>
      <c r="Y190" s="95">
        <v>0</v>
      </c>
    </row>
    <row r="191" spans="1:25" ht="16.5" outlineLevel="6" thickBot="1">
      <c r="A191" s="8" t="s">
        <v>11</v>
      </c>
      <c r="B191" s="87" t="s">
        <v>18</v>
      </c>
      <c r="C191" s="88"/>
      <c r="D191" s="87" t="s">
        <v>173</v>
      </c>
      <c r="E191" s="74">
        <f>E192</f>
        <v>0</v>
      </c>
      <c r="F191" s="152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2"/>
      <c r="W191" s="102"/>
      <c r="X191" s="74">
        <f>X192</f>
        <v>0</v>
      </c>
      <c r="Y191" s="95">
        <v>0</v>
      </c>
    </row>
    <row r="192" spans="1:25" ht="16.5" outlineLevel="6" thickBot="1">
      <c r="A192" s="37" t="s">
        <v>81</v>
      </c>
      <c r="B192" s="89" t="s">
        <v>18</v>
      </c>
      <c r="C192" s="90"/>
      <c r="D192" s="89" t="s">
        <v>164</v>
      </c>
      <c r="E192" s="73">
        <v>0</v>
      </c>
      <c r="F192" s="152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2"/>
      <c r="W192" s="102"/>
      <c r="X192" s="73">
        <v>0</v>
      </c>
      <c r="Y192" s="95">
        <v>0</v>
      </c>
    </row>
    <row r="193" spans="1:25" ht="16.5" outlineLevel="6" thickBot="1">
      <c r="A193" s="8" t="s">
        <v>189</v>
      </c>
      <c r="B193" s="13">
        <v>953</v>
      </c>
      <c r="C193" s="9"/>
      <c r="D193" s="9" t="s">
        <v>173</v>
      </c>
      <c r="E193" s="69">
        <f>E194</f>
        <v>0</v>
      </c>
      <c r="F193" s="152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  <c r="U193" s="153"/>
      <c r="V193" s="152"/>
      <c r="W193" s="102"/>
      <c r="X193" s="69">
        <f>X194</f>
        <v>0</v>
      </c>
      <c r="Y193" s="95">
        <v>0</v>
      </c>
    </row>
    <row r="194" spans="1:25" ht="32.25" outlineLevel="6" thickBot="1">
      <c r="A194" s="41" t="s">
        <v>190</v>
      </c>
      <c r="B194" s="38">
        <v>953</v>
      </c>
      <c r="C194" s="39"/>
      <c r="D194" s="39" t="s">
        <v>191</v>
      </c>
      <c r="E194" s="68">
        <v>0</v>
      </c>
      <c r="F194" s="152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2"/>
      <c r="W194" s="102"/>
      <c r="X194" s="68">
        <v>0</v>
      </c>
      <c r="Y194" s="95">
        <v>0</v>
      </c>
    </row>
    <row r="195" spans="1:25" ht="16.5" outlineLevel="6" thickBot="1">
      <c r="A195" s="8" t="s">
        <v>14</v>
      </c>
      <c r="B195" s="13">
        <v>953</v>
      </c>
      <c r="C195" s="9"/>
      <c r="D195" s="9" t="s">
        <v>173</v>
      </c>
      <c r="E195" s="69">
        <f>E196</f>
        <v>4845</v>
      </c>
      <c r="F195" s="152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  <c r="S195" s="153"/>
      <c r="T195" s="153"/>
      <c r="U195" s="153"/>
      <c r="V195" s="152"/>
      <c r="W195" s="102"/>
      <c r="X195" s="69">
        <f>X196</f>
        <v>1236.68</v>
      </c>
      <c r="Y195" s="95">
        <f t="shared" si="4"/>
        <v>25.524871001031997</v>
      </c>
    </row>
    <row r="196" spans="1:27" ht="48" outlineLevel="6" thickBot="1">
      <c r="A196" s="41" t="s">
        <v>67</v>
      </c>
      <c r="B196" s="38">
        <v>953</v>
      </c>
      <c r="C196" s="39"/>
      <c r="D196" s="39" t="s">
        <v>185</v>
      </c>
      <c r="E196" s="68">
        <v>4845</v>
      </c>
      <c r="F196" s="152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53"/>
      <c r="U196" s="153"/>
      <c r="V196" s="152"/>
      <c r="W196" s="102"/>
      <c r="X196" s="68">
        <v>1236.68</v>
      </c>
      <c r="Y196" s="95">
        <f t="shared" si="4"/>
        <v>25.524871001031997</v>
      </c>
      <c r="AA196" s="157"/>
    </row>
    <row r="197" spans="1:27" ht="19.5" outlineLevel="6" thickBot="1">
      <c r="A197" s="24" t="s">
        <v>3</v>
      </c>
      <c r="B197" s="24"/>
      <c r="C197" s="24"/>
      <c r="D197" s="24"/>
      <c r="E197" s="98">
        <f>E8+E126</f>
        <v>962074.00629</v>
      </c>
      <c r="F197" s="99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1"/>
      <c r="W197" s="102"/>
      <c r="X197" s="98">
        <f>X8+X126-0.001</f>
        <v>186266.06900000002</v>
      </c>
      <c r="Y197" s="95">
        <f t="shared" si="4"/>
        <v>19.360887809274562</v>
      </c>
      <c r="AA197" s="158"/>
    </row>
    <row r="198" spans="1:23" ht="49.5" customHeight="1" outlineLevel="6">
      <c r="A198" s="1"/>
      <c r="B198" s="16"/>
      <c r="C198" s="1"/>
      <c r="D198" s="1"/>
      <c r="E198" s="1"/>
      <c r="F198" s="28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34"/>
      <c r="W198" s="32"/>
    </row>
    <row r="199" spans="1:23" ht="18.75">
      <c r="A199" s="3"/>
      <c r="B199" s="3"/>
      <c r="C199" s="3"/>
      <c r="D199" s="3"/>
      <c r="E199" s="3"/>
      <c r="F199" s="19" t="e">
        <f>#REF!+#REF!+F185+F129</f>
        <v>#REF!</v>
      </c>
      <c r="G199" s="19" t="e">
        <f>#REF!+#REF!+G185+G129</f>
        <v>#REF!</v>
      </c>
      <c r="H199" s="19" t="e">
        <f>#REF!+#REF!+H185+H129</f>
        <v>#REF!</v>
      </c>
      <c r="I199" s="19" t="e">
        <f>#REF!+#REF!+I185+I129</f>
        <v>#REF!</v>
      </c>
      <c r="J199" s="19" t="e">
        <f>#REF!+#REF!+J185+J129</f>
        <v>#REF!</v>
      </c>
      <c r="K199" s="19" t="e">
        <f>#REF!+#REF!+K185+K129</f>
        <v>#REF!</v>
      </c>
      <c r="L199" s="19" t="e">
        <f>#REF!+#REF!+L185+L129</f>
        <v>#REF!</v>
      </c>
      <c r="M199" s="19" t="e">
        <f>#REF!+#REF!+M185+M129</f>
        <v>#REF!</v>
      </c>
      <c r="N199" s="19" t="e">
        <f>#REF!+#REF!+N185+N129</f>
        <v>#REF!</v>
      </c>
      <c r="O199" s="19" t="e">
        <f>#REF!+#REF!+O185+O129</f>
        <v>#REF!</v>
      </c>
      <c r="P199" s="19" t="e">
        <f>#REF!+#REF!+P185+P129</f>
        <v>#REF!</v>
      </c>
      <c r="Q199" s="19" t="e">
        <f>#REF!+#REF!+Q185+Q129</f>
        <v>#REF!</v>
      </c>
      <c r="R199" s="19" t="e">
        <f>#REF!+#REF!+R185+R129</f>
        <v>#REF!</v>
      </c>
      <c r="S199" s="19" t="e">
        <f>#REF!+#REF!+S185+S129</f>
        <v>#REF!</v>
      </c>
      <c r="T199" s="19" t="e">
        <f>#REF!+#REF!+T185+T129</f>
        <v>#REF!</v>
      </c>
      <c r="U199" s="19" t="e">
        <f>#REF!+#REF!+U185+U129</f>
        <v>#REF!</v>
      </c>
      <c r="V199" s="35" t="e">
        <f>#REF!+#REF!+V185+V129</f>
        <v>#REF!</v>
      </c>
      <c r="W199" s="29" t="e">
        <f>V199/E197*100</f>
        <v>#REF!</v>
      </c>
    </row>
    <row r="200" spans="5:21" ht="15.75">
      <c r="E200" s="9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5:21" ht="15.75">
      <c r="E201" s="91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</sheetData>
  <sheetProtection/>
  <autoFilter ref="A7:Y7"/>
  <mergeCells count="5">
    <mergeCell ref="B3:Y3"/>
    <mergeCell ref="A5:T5"/>
    <mergeCell ref="A4:T4"/>
    <mergeCell ref="B1:Y1"/>
    <mergeCell ref="B2:Y2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2018-06-03T21:47:22Z</cp:lastPrinted>
  <dcterms:created xsi:type="dcterms:W3CDTF">2008-11-11T04:53:42Z</dcterms:created>
  <dcterms:modified xsi:type="dcterms:W3CDTF">2019-06-03T01:44:36Z</dcterms:modified>
  <cp:category/>
  <cp:version/>
  <cp:contentType/>
  <cp:contentStatus/>
</cp:coreProperties>
</file>